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"/>
  </bookViews>
  <sheets>
    <sheet name="LSI - BDI NÃO DESONERADA" sheetId="1" state="visible" r:id="rId2"/>
    <sheet name="SINTETICA NÃO DESONERADA" sheetId="2" state="visible" r:id="rId3"/>
  </sheets>
  <definedNames>
    <definedName function="false" hidden="false" name="Excel_BuiltIn_Print_Area" vbProcedure="false">#ref!!#REF!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<sst xmlns="http://schemas.openxmlformats.org/spreadsheetml/2006/main" count="177" uniqueCount="138">
  <si>
    <t>Item</t>
  </si>
  <si>
    <t>LEIS SOCIAIS - LS</t>
  </si>
  <si>
    <t>HORISTA - encargo social desonerado (taxa já inclusa nos valores unitários de mão-de-obra)</t>
  </si>
  <si>
    <t>LS =</t>
  </si>
  <si>
    <t>MENSALISTA - encargo social desonerado (taxa já inclusa nos valores unitários de mão-de-obra)</t>
  </si>
  <si>
    <t>BONIFICAÇÃO DE DESPESAS INDIRETAS - BDI</t>
  </si>
  <si>
    <t>RISCO</t>
  </si>
  <si>
    <t>R</t>
  </si>
  <si>
    <t>DESPESAS FINANCEIRAS</t>
  </si>
  <si>
    <t>DF</t>
  </si>
  <si>
    <t>ADMINISTRAÇÃO CENTRAL</t>
  </si>
  <si>
    <t>AC</t>
  </si>
  <si>
    <t>LUCRO</t>
  </si>
  <si>
    <t>L</t>
  </si>
  <si>
    <t>COFINS</t>
  </si>
  <si>
    <t>I</t>
  </si>
  <si>
    <t>PIS</t>
  </si>
  <si>
    <t>Contribuição Previdenciária sobre a Renda Bruta (CPRB)</t>
  </si>
  <si>
    <t>ISS</t>
  </si>
  <si>
    <t>Fórmula:</t>
  </si>
  <si>
    <r>
      <t>     BDI =  { [ </t>
    </r>
    <r>
      <rPr>
        <u val="single"/>
        <sz val="10"/>
        <color rgb="FF000000"/>
        <rFont val="Arial"/>
        <family val="2"/>
        <charset val="1"/>
      </rPr>
      <t>(1+AC+R).(1+DF).(1+L)</t>
    </r>
    <r>
      <rPr>
        <sz val="11"/>
        <color rgb="FF000000"/>
        <rFont val="Calibri"/>
        <family val="2"/>
        <charset val="1"/>
      </rPr>
      <t> ] -1 } x 100                             1-(I)</t>
    </r>
  </si>
  <si>
    <t>BDI =</t>
  </si>
  <si>
    <t>PROCURADORIA DA REPÚBLICA NO RIO GRANDE DO NORTE</t>
  </si>
  <si>
    <t>Obra/Serviço</t>
  </si>
  <si>
    <t>Reforma – PRRN Natal/RN</t>
  </si>
  <si>
    <t>Local e Data</t>
  </si>
  <si>
    <t>Natal, 20 de outubro de 2016</t>
  </si>
  <si>
    <t>Base Primária</t>
  </si>
  <si>
    <t>SINAPI – Setembro 2016</t>
  </si>
  <si>
    <t>PLANILHA SINTÉTICA</t>
  </si>
  <si>
    <t>ITEM</t>
  </si>
  <si>
    <t>Código </t>
  </si>
  <si>
    <t>DISCRIMINAÇÃO DOS SERVIÇOS</t>
  </si>
  <si>
    <t>UNID.</t>
  </si>
  <si>
    <t>QUANT.</t>
  </si>
  <si>
    <t>PREÇO UNIT.</t>
  </si>
  <si>
    <t>PREÇO TOTAL</t>
  </si>
  <si>
    <t>REFORMA</t>
  </si>
  <si>
    <t>1.1</t>
  </si>
  <si>
    <t>Pesquisa merc.</t>
  </si>
  <si>
    <t>CAÇAMBA DE ENTULHOS (5M³) </t>
  </si>
  <si>
    <t>m³</t>
  </si>
  <si>
    <t>1.2</t>
  </si>
  <si>
    <t>FORNECIMENTO E LANCAMENTO DE BRITA N. 4</t>
  </si>
  <si>
    <t>1.3</t>
  </si>
  <si>
    <t>RETIRADA DE PORTA e caixa de porta NO DEPÓSITO 2 DO ANEXO</t>
  </si>
  <si>
    <t>1.4</t>
  </si>
  <si>
    <t>RECOLOCAÇÃO DE PORTA NO DEPÓSITO 2 DO ANEXO</t>
  </si>
  <si>
    <t>1.5</t>
  </si>
  <si>
    <t>C4507/SEINFRA</t>
  </si>
  <si>
    <t>ALVENARIA DE GESSO(LOCAL ONDE FOI RETIRADA A PORTA)</t>
  </si>
  <si>
    <t>m²</t>
  </si>
  <si>
    <t>1.6</t>
  </si>
  <si>
    <t>APLICAÇÃO E LIXAMENTO DE MASSA LÁTEX EM PAREDES, DUAS DEMÃOS. AF_06/2014 </t>
  </si>
  <si>
    <t>1.7</t>
  </si>
  <si>
    <t>APLICAÇÃO MANUAL DE PINTURA COM TINTA LÁTEX ACRÍLICA EM PAREDES DUAS DEMÃOS. AF_06/2014 </t>
  </si>
  <si>
    <t>1.8</t>
  </si>
  <si>
    <t>SEINFRA C1046</t>
  </si>
  <si>
    <t>RETIRADA DE COBERTURA C/TELHAS DE FIBROCIMENTO</t>
  </si>
  <si>
    <t>1.9</t>
  </si>
  <si>
    <t>TRANSPORTE HORIZONTAL MANUAL, DE 30 M, DE TELHA KALHETÃO</t>
  </si>
  <si>
    <t>1.10</t>
  </si>
  <si>
    <t>SEINFRA/C2440</t>
  </si>
  <si>
    <t>TELHA DE FIBROCIMENTO KALHETA DELTA INCLINAÇÃO 3%</t>
  </si>
  <si>
    <t>1.11</t>
  </si>
  <si>
    <t>SEINFRA CE C0997</t>
  </si>
  <si>
    <t>CUMEEIRA NORMAL DE FIBROCIMENTO P/TELHA KALHETA DEL</t>
  </si>
  <si>
    <t>m</t>
  </si>
  <si>
    <t>1.12</t>
  </si>
  <si>
    <t>MASSA ÚNICA, PARA RECEBIMENTO DE PINTURA, EM ARGAMASSA TRAÇO 1:2:8, PREPARO MANUAL, APLICADA MANUALMENTE EM FACES INTERNAS DE PAREDES DE AMBIENTES COM ÁREA MENOR QUE 10M2, ESPESSURA DE 20MM, COM EXECUÇÃO DE TALISCAS. AF_06/2014 </t>
  </si>
  <si>
    <t>1.13</t>
  </si>
  <si>
    <t>JANELA FUTURA SALA DOS TERCEIRIZADOS.</t>
  </si>
  <si>
    <t>1.14</t>
  </si>
  <si>
    <t>ORSE/173</t>
  </si>
  <si>
    <t>COBOGÓ DE VIDRO ENTRE OS BANHEIROS DO SUBSOLO. - REFORMA (FECHAR BURACO COM COBOGÓ DE VIDRO)</t>
  </si>
  <si>
    <t>1.15</t>
  </si>
  <si>
    <t>ORSE/4713</t>
  </si>
  <si>
    <t>CONCERTINA EM AÇO GALVANIZADO, ESPIRAL DE Ø = 450MM, 3 CLIPES P/ ESPIRAL, LÂMINA DE 30MM E FIO INTERNO DE 2,50MM, INCLUISIVE INSTALAÇÃO </t>
  </si>
  <si>
    <t>1.16</t>
  </si>
  <si>
    <t>JANELA NO SETOR DE TRANSPORTE 2.</t>
  </si>
  <si>
    <t>1.17</t>
  </si>
  <si>
    <t>ORSE/9721</t>
  </si>
  <si>
    <t>INSTALAÇÃO DE 2 PRATELEIRAS E FECHAMENTO COM PORTA NO LOCAL DE DEPÓSITO DOS GARRAFÕES DE ÁGUA</t>
  </si>
  <si>
    <t>1.18</t>
  </si>
  <si>
    <t>RETIRADA DO VIDRO DA ENTRADA DA PRRN</t>
  </si>
  <si>
    <t>1.19</t>
  </si>
  <si>
    <t>RETIRADA DE PORTA DE VIDRO DA ENTRADA DA PRRN</t>
  </si>
  <si>
    <t>1.20</t>
  </si>
  <si>
    <t>73899/002</t>
  </si>
  <si>
    <t>RETIRADA DA LINHA DE MADEIRA ACIMA DA PORTA DE ENTRADA</t>
  </si>
  <si>
    <t>1.21</t>
  </si>
  <si>
    <r>
      <t>INSTALAÇÃO DA LINHA DE MADEIRA ACIMA DA PORTA DE ENTRADA (</t>
    </r>
    <r>
      <rPr>
        <sz val="11"/>
        <rFont val="Calibri"/>
        <family val="2"/>
        <charset val="1"/>
      </rPr>
      <t>GRAUTEAMENTO VERTICAL EM ALVENARIA)</t>
    </r>
  </si>
  <si>
    <t>1.22</t>
  </si>
  <si>
    <t>PRRN</t>
  </si>
  <si>
    <t>REINSTALAÇÃO DO VIDRO ACIMA DA PORTA DA ENTRADA DA PRRN</t>
  </si>
  <si>
    <t>1.23</t>
  </si>
  <si>
    <t>REINSTALAÇÃO DA PORTA DE VIDRO DA ENTRADA</t>
  </si>
  <si>
    <t>1.24</t>
  </si>
  <si>
    <t>ORSE/7826</t>
  </si>
  <si>
    <t>QUADRO DE COMANDO PARA 2 BOMBAS DE RECALQUES DE 1/3 A 2 CV, TRIFÁSICA, 220 VOLTS, COM CHAVE SELETORA, ACIONAMENTO MANUAL/AUTOMÁTICO, RELÉ DE SOBRECARGA E CONTATORA </t>
  </si>
  <si>
    <t>UND</t>
  </si>
  <si>
    <t>1.25</t>
  </si>
  <si>
    <t>ORSE/303</t>
  </si>
  <si>
    <t>COBERTURA COM TOLDO FIXO (01) UMA ÀGUA LONA NIGHT &amp; DAY C/BLACKOUT C/ ESTRUTURA EM PERFIS EM AÇO GALVANIZADO PATENTE DE 11/4" E 1" C/E=1,20MM E PINTURA DA ESTRUTURA EM EPÓXI C/VEDAÇÃO VEDACALHA </t>
  </si>
  <si>
    <t>1.26</t>
  </si>
  <si>
    <t>IMPERMEABILIZACAO DE SUPERFICIE COM MANTA ASFALTICA (COM POLIMEROS TIPO APP) 4MM Impermeabilização em manta para o castelo d’água </t>
  </si>
  <si>
    <t>1.27</t>
  </si>
  <si>
    <t>73922/001</t>
  </si>
  <si>
    <t>PISO CIMENTADO TRACO 1:3 (CIMENTO E AREIA) ACABAMENTO LISO ESPESSURA 3,5CM PREPARO MANUAL DA ARGAMASSA, CIMENTADO PARA LAJE DE FUNDO E TAMPA DA CAIXA</t>
  </si>
  <si>
    <t>1.28</t>
  </si>
  <si>
    <t>SEINFRA C4124</t>
  </si>
  <si>
    <t>IMPERMEABILIZAÇÃO EM DUPLA CAMADA COM MANTA ESTRUTURADA EM POLIÉSTER 4mm - TIPO IV E MANTA DE ALUMÍNIO, LAJE DA TAMPA DA CAIXA D´ÁGUA</t>
  </si>
  <si>
    <t>ACESSIBILIDADE</t>
  </si>
  <si>
    <t>2.1</t>
  </si>
  <si>
    <t>ALARME AUDIOVISUAL PARA BANHEIRO ACESSÍVEL SEM FIO COM UMA BOTOEIRA IP66 E ALCANCE MÍNIMO DE 20 METROS PARA A CENTRAL</t>
  </si>
  <si>
    <t>un</t>
  </si>
  <si>
    <t>2.2</t>
  </si>
  <si>
    <t>ORSE/03259</t>
  </si>
  <si>
    <t>SUBSTITUIÇÃO DAS TORNEIRAS EXISTENTES NOS BANHEIROS ADAPTADOS, POR DO  TIPO TORNEIRA PRESSMATIC COMPACT DE MESA. TORNEIRA DE PRESSÃO.</t>
  </si>
  <si>
    <t>MOTOR PIVOTANTE</t>
  </si>
  <si>
    <t>3.1</t>
  </si>
  <si>
    <t>MOTOR PIVOTANTE DUPLO MODELO PLP4 C/ 02 BRAÇOS DE 1200MM – 1/3HP – 220V. REF. ROSSI OU SIMILAR – FORNECIMENTO E INSTALAÇÃO</t>
  </si>
  <si>
    <t>3.2</t>
  </si>
  <si>
    <t>DISJUNTOR MONOPOLAR TIPO DIN, CORRENTE NOMINAL DE 10A - FORNECIMENTO E INSTALAÇÃO. AF_04/2016</t>
  </si>
  <si>
    <t>3.3</t>
  </si>
  <si>
    <t>CABO DE COBRE FLEXÍVEL ISOLADO, 2,5 MM², ANTI-CHAMA 450/750 V, PARA CIRCUITOS TERMINAIS - FORNECIMENTO E INSTALAÇÃO. AF_12/2015</t>
  </si>
  <si>
    <t>3.4</t>
  </si>
  <si>
    <t>QUADRO DE DISTRIBUIÇÃO DE SOBREPOR PARA ATÉ 03 DIVISÕES, SEM BARRAMENTO</t>
  </si>
  <si>
    <t>3.5</t>
  </si>
  <si>
    <t>ELETRODUTO RÍGIDO ROSCÁVEL, PVC, DN 25 MM (3/4"), PARA CIRCUITOS TERMINAIS, INSTALADO EM PAREDE - FORNECIMENTO E INSTALAÇÃO. AF_12/2015</t>
  </si>
  <si>
    <t>3.6</t>
  </si>
  <si>
    <t>CURVA 90 GRAUS PARA ELETRODUTO, PVC, ROSCÁVEL, DN 25 MM (3/4"), PARA CIRCUITOS TERMINAIS, INSTALADA EM LAJE - FORNECIMENTO E INSTALAÇÃO. AF_12/2015</t>
  </si>
  <si>
    <t>3.7</t>
  </si>
  <si>
    <t>PORTÃO DE METALON E BARRA CHATA DE FERRO C/FECHADURA E DOBRADIÇA, INCLUS. PINTURA ESMALTE SINTÉTICO </t>
  </si>
  <si>
    <t>ADMINISTRAÇÃO LOCAL</t>
  </si>
  <si>
    <t>%</t>
  </si>
  <si>
    <t>TOTAL</t>
  </si>
  <si>
    <t>TOTAL COM BDI 20,26%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</si>
</sst>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%"/>
    <numFmt numFmtId="166" formatCode="0%"/>
    <numFmt numFmtId="167" formatCode="#,##0.00\ ;&quot; (&quot;#,##0.00\);&quot; -&quot;#\ ;@\ "/>
    <numFmt numFmtId="168" formatCode="#,##0.00"/>
    <numFmt numFmtId="169" formatCode="[$R$-416]\ #,##0.00;[RED]\-[$R$-416]\ #,##0.00"/>
    <numFmt numFmtId="170" formatCode="&quot;R$ &quot;#,##0.00"/>
    <numFmt numFmtId="171" formatCode="#,##0"/>
    <numFmt numFmtId="172" formatCode="0.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sz val="14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1F497D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B2B2B2"/>
        <bgColor rgb="FFCCCC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8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3.8"/>
  <cols>
    <col collapsed="false" hidden="false" max="1" min="1" style="0" width="8.6734693877551"/>
    <col collapsed="false" hidden="false" max="2" min="2" style="0" width="49.8112244897959"/>
    <col collapsed="false" hidden="false" max="3" min="3" style="0" width="9.17857142857143"/>
    <col collapsed="false" hidden="false" max="4" min="4" style="0" width="17.5510204081633"/>
    <col collapsed="false" hidden="false" max="1025" min="5" style="0" width="8.6734693877551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</row>
    <row r="2" customFormat="false" ht="28.45" hidden="false" customHeight="false" outlineLevel="0" collapsed="false">
      <c r="A2" s="3" t="n">
        <v>1</v>
      </c>
      <c r="B2" s="4" t="s">
        <v>2</v>
      </c>
      <c r="C2" s="5" t="s">
        <v>3</v>
      </c>
      <c r="D2" s="6" t="n">
        <v>1.1755</v>
      </c>
    </row>
    <row r="3" customFormat="false" ht="28.45" hidden="false" customHeight="false" outlineLevel="0" collapsed="false">
      <c r="A3" s="3" t="n">
        <v>2</v>
      </c>
      <c r="B3" s="4" t="s">
        <v>4</v>
      </c>
      <c r="C3" s="5"/>
      <c r="D3" s="7" t="n">
        <v>0.7292</v>
      </c>
    </row>
    <row r="4" customFormat="false" ht="13.8" hidden="false" customHeight="false" outlineLevel="0" collapsed="false">
      <c r="A4" s="3"/>
      <c r="B4" s="3"/>
      <c r="C4" s="3"/>
      <c r="D4" s="3"/>
    </row>
    <row r="5" customFormat="false" ht="13.8" hidden="false" customHeight="false" outlineLevel="0" collapsed="false">
      <c r="A5" s="8" t="s">
        <v>0</v>
      </c>
      <c r="B5" s="8" t="s">
        <v>5</v>
      </c>
      <c r="C5" s="8"/>
      <c r="D5" s="8"/>
    </row>
    <row r="6" customFormat="false" ht="13.8" hidden="false" customHeight="false" outlineLevel="0" collapsed="false">
      <c r="A6" s="3" t="n">
        <v>1</v>
      </c>
      <c r="B6" s="9" t="s">
        <v>6</v>
      </c>
      <c r="C6" s="3" t="s">
        <v>7</v>
      </c>
      <c r="D6" s="10" t="n">
        <v>0.01</v>
      </c>
    </row>
    <row r="7" customFormat="false" ht="13.8" hidden="false" customHeight="false" outlineLevel="0" collapsed="false">
      <c r="A7" s="3" t="n">
        <v>2</v>
      </c>
      <c r="B7" s="9" t="s">
        <v>8</v>
      </c>
      <c r="C7" s="3" t="s">
        <v>9</v>
      </c>
      <c r="D7" s="10" t="n">
        <v>0.01</v>
      </c>
    </row>
    <row r="8" customFormat="false" ht="13.8" hidden="false" customHeight="false" outlineLevel="0" collapsed="false">
      <c r="A8" s="3" t="n">
        <v>3</v>
      </c>
      <c r="B8" s="9" t="s">
        <v>10</v>
      </c>
      <c r="C8" s="3" t="s">
        <v>11</v>
      </c>
      <c r="D8" s="10" t="n">
        <v>0.04</v>
      </c>
    </row>
    <row r="9" customFormat="false" ht="13.8" hidden="false" customHeight="false" outlineLevel="0" collapsed="false">
      <c r="A9" s="3" t="n">
        <v>4</v>
      </c>
      <c r="B9" s="9" t="s">
        <v>12</v>
      </c>
      <c r="C9" s="3" t="s">
        <v>13</v>
      </c>
      <c r="D9" s="10" t="n">
        <v>0.07</v>
      </c>
    </row>
    <row r="10" customFormat="false" ht="13.8" hidden="false" customHeight="false" outlineLevel="0" collapsed="false">
      <c r="A10" s="3" t="n">
        <v>5</v>
      </c>
      <c r="B10" s="9" t="s">
        <v>14</v>
      </c>
      <c r="C10" s="11" t="s">
        <v>15</v>
      </c>
      <c r="D10" s="10" t="n">
        <v>0.03</v>
      </c>
    </row>
    <row r="11" customFormat="false" ht="13.8" hidden="false" customHeight="false" outlineLevel="0" collapsed="false">
      <c r="A11" s="3" t="n">
        <v>6</v>
      </c>
      <c r="B11" s="9" t="s">
        <v>16</v>
      </c>
      <c r="C11" s="11"/>
      <c r="D11" s="10" t="n">
        <v>0.0065</v>
      </c>
    </row>
    <row r="12" customFormat="false" ht="13.8" hidden="false" customHeight="false" outlineLevel="0" collapsed="false">
      <c r="A12" s="3" t="n">
        <v>7</v>
      </c>
      <c r="B12" s="9" t="s">
        <v>17</v>
      </c>
      <c r="C12" s="11"/>
      <c r="D12" s="10"/>
    </row>
    <row r="13" customFormat="false" ht="13.8" hidden="false" customHeight="false" outlineLevel="0" collapsed="false">
      <c r="A13" s="3" t="n">
        <v>8</v>
      </c>
      <c r="B13" s="9" t="s">
        <v>18</v>
      </c>
      <c r="C13" s="11"/>
      <c r="D13" s="10" t="n">
        <v>0.02</v>
      </c>
    </row>
    <row r="14" customFormat="false" ht="28.45" hidden="false" customHeight="false" outlineLevel="0" collapsed="false">
      <c r="A14" s="3" t="s">
        <v>19</v>
      </c>
      <c r="B14" s="12" t="s">
        <v>20</v>
      </c>
      <c r="C14" s="5" t="s">
        <v>21</v>
      </c>
      <c r="D14" s="7" t="n">
        <f aca="false">TRUNC(((((1+D8+D6)*(1+D7)*(1+D9))/(1-((SUM(D10:D13)))))-1),4)</f>
        <v>0.2026</v>
      </c>
    </row>
  </sheetData>
  <mergeCells count="5">
    <mergeCell ref="B1:D1"/>
    <mergeCell ref="C2:C3"/>
    <mergeCell ref="A4:D4"/>
    <mergeCell ref="B5:D5"/>
    <mergeCell ref="C10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7"/>
  <sheetViews>
    <sheetView windowProtection="false"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H48" activeCellId="0" sqref="H48"/>
    </sheetView>
  </sheetViews>
  <sheetFormatPr defaultRowHeight="13.8"/>
  <cols>
    <col collapsed="false" hidden="false" max="1" min="1" style="13" width="15.2551020408163"/>
    <col collapsed="false" hidden="false" max="2" min="2" style="14" width="16.469387755102"/>
    <col collapsed="false" hidden="false" max="3" min="3" style="15" width="94.2244897959184"/>
    <col collapsed="false" hidden="false" max="4" min="4" style="14" width="6.0765306122449"/>
    <col collapsed="false" hidden="false" max="5" min="5" style="14" width="9.04591836734694"/>
    <col collapsed="false" hidden="false" max="6" min="6" style="13" width="12.6887755102041"/>
    <col collapsed="false" hidden="false" max="7" min="7" style="13" width="15.1173469387755"/>
    <col collapsed="false" hidden="false" max="8" min="8" style="16" width="47.6530612244898"/>
    <col collapsed="false" hidden="false" max="9" min="9" style="14" width="17.8214285714286"/>
    <col collapsed="false" hidden="false" max="10" min="10" style="14" width="9.98979591836735"/>
    <col collapsed="false" hidden="false" max="11" min="11" style="14" width="8.23469387755102"/>
    <col collapsed="false" hidden="false" max="12" min="12" style="13" width="10.1224489795918"/>
    <col collapsed="false" hidden="false" max="13" min="13" style="14" width="11.6071428571429"/>
    <col collapsed="false" hidden="false" max="15" min="14" style="16" width="16.7397959183673"/>
    <col collapsed="false" hidden="false" max="1023" min="16" style="16" width="9.98979591836735"/>
    <col collapsed="false" hidden="false" max="1025" min="1024" style="0" width="8.6734693877551"/>
  </cols>
  <sheetData>
    <row r="1" customFormat="false" ht="17.35" hidden="false" customHeight="false" outlineLevel="0" collapsed="false">
      <c r="A1" s="17" t="s">
        <v>22</v>
      </c>
      <c r="B1" s="17"/>
      <c r="C1" s="17"/>
      <c r="D1" s="17"/>
      <c r="E1" s="17"/>
      <c r="F1" s="17"/>
      <c r="G1" s="17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15" hidden="false" customHeight="false" outlineLevel="0" collapsed="false">
      <c r="A2" s="18"/>
      <c r="B2" s="19"/>
      <c r="C2" s="20"/>
      <c r="D2" s="21"/>
      <c r="E2" s="22"/>
      <c r="F2" s="23"/>
      <c r="G2" s="22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7.35" hidden="false" customHeight="false" outlineLevel="0" collapsed="false">
      <c r="A3" s="24" t="s">
        <v>23</v>
      </c>
      <c r="B3" s="25" t="s">
        <v>24</v>
      </c>
      <c r="C3" s="25"/>
      <c r="D3" s="25"/>
      <c r="E3" s="25"/>
      <c r="F3" s="25"/>
      <c r="G3" s="25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7.35" hidden="false" customHeight="false" outlineLevel="0" collapsed="false">
      <c r="A4" s="25" t="s">
        <v>25</v>
      </c>
      <c r="B4" s="25" t="s">
        <v>26</v>
      </c>
      <c r="C4" s="25"/>
      <c r="D4" s="25"/>
      <c r="E4" s="25"/>
      <c r="F4" s="25"/>
      <c r="G4" s="25"/>
      <c r="H4" s="0"/>
      <c r="I4" s="26"/>
      <c r="J4" s="26"/>
      <c r="K4" s="26"/>
      <c r="L4" s="26"/>
      <c r="M4" s="26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</row>
    <row r="5" customFormat="false" ht="17.35" hidden="false" customHeight="false" outlineLevel="0" collapsed="false">
      <c r="A5" s="25" t="s">
        <v>27</v>
      </c>
      <c r="B5" s="25" t="s">
        <v>28</v>
      </c>
      <c r="C5" s="25"/>
      <c r="D5" s="25"/>
      <c r="E5" s="25"/>
      <c r="F5" s="25"/>
      <c r="G5" s="25"/>
      <c r="H5" s="27"/>
      <c r="I5" s="28"/>
      <c r="J5" s="28"/>
      <c r="K5" s="28"/>
      <c r="L5" s="28"/>
      <c r="M5" s="28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</row>
    <row r="6" customFormat="false" ht="17.35" hidden="false" customHeight="false" outlineLevel="0" collapsed="false">
      <c r="A6" s="29"/>
      <c r="B6" s="29"/>
      <c r="C6" s="29"/>
      <c r="D6" s="30"/>
      <c r="E6" s="29"/>
      <c r="F6" s="29"/>
      <c r="G6" s="29"/>
      <c r="H6" s="26"/>
      <c r="I6" s="31"/>
      <c r="J6" s="32"/>
      <c r="K6" s="33"/>
      <c r="L6" s="34"/>
      <c r="M6" s="33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</row>
    <row r="7" customFormat="false" ht="17.35" hidden="false" customHeight="false" outlineLevel="0" collapsed="false">
      <c r="A7" s="35" t="s">
        <v>29</v>
      </c>
      <c r="B7" s="35"/>
      <c r="C7" s="35"/>
      <c r="D7" s="35"/>
      <c r="E7" s="35"/>
      <c r="F7" s="35"/>
      <c r="G7" s="35"/>
      <c r="H7" s="26"/>
      <c r="I7" s="28"/>
      <c r="J7" s="36"/>
      <c r="K7" s="36"/>
      <c r="L7" s="36"/>
      <c r="M7" s="36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</row>
    <row r="8" customFormat="false" ht="17.35" hidden="false" customHeight="false" outlineLevel="0" collapsed="false">
      <c r="A8" s="29"/>
      <c r="B8" s="29"/>
      <c r="C8" s="29"/>
      <c r="D8" s="30"/>
      <c r="E8" s="29"/>
      <c r="F8" s="29"/>
      <c r="G8" s="29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</row>
    <row r="9" customFormat="false" ht="15.65" hidden="false" customHeight="false" outlineLevel="0" collapsed="false">
      <c r="A9" s="37" t="s">
        <v>30</v>
      </c>
      <c r="B9" s="38" t="s">
        <v>31</v>
      </c>
      <c r="C9" s="39" t="s">
        <v>32</v>
      </c>
      <c r="D9" s="38" t="s">
        <v>33</v>
      </c>
      <c r="E9" s="40" t="s">
        <v>34</v>
      </c>
      <c r="F9" s="40" t="s">
        <v>35</v>
      </c>
      <c r="G9" s="40" t="s">
        <v>36</v>
      </c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</row>
    <row r="10" customFormat="false" ht="15" hidden="false" customHeight="false" outlineLevel="0" collapsed="false">
      <c r="A10" s="41"/>
      <c r="B10" s="42"/>
      <c r="C10" s="43"/>
      <c r="D10" s="42"/>
      <c r="E10" s="44"/>
      <c r="F10" s="44"/>
      <c r="G10" s="44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</row>
    <row r="11" customFormat="false" ht="15.65" hidden="false" customHeight="false" outlineLevel="0" collapsed="false">
      <c r="A11" s="45" t="n">
        <v>1</v>
      </c>
      <c r="B11" s="45"/>
      <c r="C11" s="46" t="s">
        <v>37</v>
      </c>
      <c r="D11" s="45"/>
      <c r="E11" s="47"/>
      <c r="F11" s="47"/>
      <c r="G11" s="47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customFormat="false" ht="15.65" hidden="false" customHeight="false" outlineLevel="0" collapsed="false">
      <c r="A12" s="48" t="s">
        <v>38</v>
      </c>
      <c r="B12" s="49" t="s">
        <v>39</v>
      </c>
      <c r="C12" s="50" t="s">
        <v>40</v>
      </c>
      <c r="D12" s="51" t="s">
        <v>41</v>
      </c>
      <c r="E12" s="52" t="n">
        <v>5</v>
      </c>
      <c r="F12" s="53" t="n">
        <v>50</v>
      </c>
      <c r="G12" s="54" t="n">
        <f aca="false">TRUNC(E12*F12,2)</f>
        <v>250</v>
      </c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customFormat="false" ht="15.65" hidden="false" customHeight="false" outlineLevel="0" collapsed="false">
      <c r="A13" s="55" t="s">
        <v>42</v>
      </c>
      <c r="B13" s="56" t="n">
        <v>6514</v>
      </c>
      <c r="C13" s="57" t="s">
        <v>43</v>
      </c>
      <c r="D13" s="51" t="s">
        <v>41</v>
      </c>
      <c r="E13" s="58" t="n">
        <f aca="false">0.05*0.2*10.5</f>
        <v>0.105</v>
      </c>
      <c r="F13" s="59" t="n">
        <v>98.49</v>
      </c>
      <c r="G13" s="54" t="n">
        <f aca="false">TRUNC(E13*F13,2)</f>
        <v>10.34</v>
      </c>
      <c r="H13" s="6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customFormat="false" ht="15.65" hidden="false" customHeight="false" outlineLevel="0" collapsed="false">
      <c r="A14" s="55" t="s">
        <v>44</v>
      </c>
      <c r="B14" s="56" t="n">
        <v>72178</v>
      </c>
      <c r="C14" s="61" t="s">
        <v>45</v>
      </c>
      <c r="D14" s="51" t="s">
        <v>33</v>
      </c>
      <c r="E14" s="58" t="n">
        <v>1</v>
      </c>
      <c r="F14" s="59" t="n">
        <v>17.59</v>
      </c>
      <c r="G14" s="54" t="n">
        <f aca="false">TRUNC(E14*F14,2)</f>
        <v>17.59</v>
      </c>
      <c r="H14" s="6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customFormat="false" ht="15.65" hidden="false" customHeight="false" outlineLevel="0" collapsed="false">
      <c r="A15" s="48" t="s">
        <v>46</v>
      </c>
      <c r="B15" s="56" t="n">
        <v>72144</v>
      </c>
      <c r="C15" s="61" t="s">
        <v>47</v>
      </c>
      <c r="D15" s="51" t="s">
        <v>33</v>
      </c>
      <c r="E15" s="58" t="n">
        <v>1</v>
      </c>
      <c r="F15" s="59" t="n">
        <v>58.68</v>
      </c>
      <c r="G15" s="54" t="n">
        <f aca="false">TRUNC(E15*F15,2)</f>
        <v>58.68</v>
      </c>
      <c r="H15" s="6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</row>
    <row r="16" customFormat="false" ht="15.65" hidden="false" customHeight="false" outlineLevel="0" collapsed="false">
      <c r="A16" s="55" t="s">
        <v>48</v>
      </c>
      <c r="B16" s="56" t="s">
        <v>49</v>
      </c>
      <c r="C16" s="61" t="s">
        <v>50</v>
      </c>
      <c r="D16" s="62" t="s">
        <v>51</v>
      </c>
      <c r="E16" s="58" t="n">
        <f aca="false">0.8*2.2</f>
        <v>1.76</v>
      </c>
      <c r="F16" s="59" t="n">
        <v>44.54</v>
      </c>
      <c r="G16" s="54" t="n">
        <f aca="false">TRUNC(E16*F16,2)</f>
        <v>78.39</v>
      </c>
      <c r="H16" s="6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</row>
    <row r="17" customFormat="false" ht="15.65" hidden="false" customHeight="false" outlineLevel="0" collapsed="false">
      <c r="A17" s="55" t="s">
        <v>52</v>
      </c>
      <c r="B17" s="56" t="n">
        <v>88497</v>
      </c>
      <c r="C17" s="50" t="s">
        <v>53</v>
      </c>
      <c r="D17" s="62" t="s">
        <v>51</v>
      </c>
      <c r="E17" s="58" t="n">
        <f aca="false">(0.8*2.2*2)+(4)+(2)</f>
        <v>9.52</v>
      </c>
      <c r="F17" s="59" t="n">
        <v>7.82</v>
      </c>
      <c r="G17" s="54" t="n">
        <f aca="false">TRUNC(E17*F17,2)</f>
        <v>74.44</v>
      </c>
      <c r="H17" s="6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</row>
    <row r="18" customFormat="false" ht="15.65" hidden="false" customHeight="false" outlineLevel="0" collapsed="false">
      <c r="A18" s="48" t="s">
        <v>54</v>
      </c>
      <c r="B18" s="56" t="n">
        <v>88489</v>
      </c>
      <c r="C18" s="57" t="s">
        <v>55</v>
      </c>
      <c r="D18" s="62" t="s">
        <v>51</v>
      </c>
      <c r="E18" s="58" t="n">
        <f aca="false">(7.7*2.7)+(0.8*2.2)+25.65+(23.11)</f>
        <v>71.31</v>
      </c>
      <c r="F18" s="59" t="n">
        <v>8.99</v>
      </c>
      <c r="G18" s="54" t="n">
        <f aca="false">TRUNC(E18*F18,2)</f>
        <v>641.07</v>
      </c>
      <c r="H18" s="6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</row>
    <row r="19" customFormat="false" ht="15.65" hidden="false" customHeight="false" outlineLevel="0" collapsed="false">
      <c r="A19" s="55" t="s">
        <v>56</v>
      </c>
      <c r="B19" s="56" t="s">
        <v>57</v>
      </c>
      <c r="C19" s="61" t="s">
        <v>58</v>
      </c>
      <c r="D19" s="62" t="s">
        <v>51</v>
      </c>
      <c r="E19" s="58" t="n">
        <f aca="false">(40*6.5*0.49)+(15*5.5*0.49)</f>
        <v>167.825</v>
      </c>
      <c r="F19" s="59" t="n">
        <v>2.62</v>
      </c>
      <c r="G19" s="54" t="n">
        <f aca="false">TRUNC(E19*F19,2)</f>
        <v>439.7</v>
      </c>
      <c r="H19" s="6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</row>
    <row r="20" customFormat="false" ht="15.65" hidden="false" customHeight="false" outlineLevel="0" collapsed="false">
      <c r="A20" s="55" t="s">
        <v>59</v>
      </c>
      <c r="B20" s="56" t="n">
        <v>94944</v>
      </c>
      <c r="C20" s="57" t="s">
        <v>60</v>
      </c>
      <c r="D20" s="62" t="s">
        <v>51</v>
      </c>
      <c r="E20" s="58" t="n">
        <f aca="false">(40*6.5*0.49)+(15*5.5*0.49)</f>
        <v>167.825</v>
      </c>
      <c r="F20" s="59" t="n">
        <v>0.75</v>
      </c>
      <c r="G20" s="54" t="n">
        <f aca="false">TRUNC(E20*F20,2)</f>
        <v>125.86</v>
      </c>
      <c r="H20" s="6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</row>
    <row r="21" customFormat="false" ht="15.65" hidden="false" customHeight="false" outlineLevel="0" collapsed="false">
      <c r="A21" s="48" t="s">
        <v>61</v>
      </c>
      <c r="B21" s="56" t="s">
        <v>62</v>
      </c>
      <c r="C21" s="57" t="s">
        <v>63</v>
      </c>
      <c r="D21" s="62" t="s">
        <v>51</v>
      </c>
      <c r="E21" s="58" t="n">
        <f aca="false">(40*6.5*0.49)+(15*5.5*0.49)</f>
        <v>167.825</v>
      </c>
      <c r="F21" s="59" t="n">
        <v>117.72</v>
      </c>
      <c r="G21" s="54" t="n">
        <f aca="false">TRUNC(E21*F21,2)</f>
        <v>19756.35</v>
      </c>
      <c r="H21" s="6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</row>
    <row r="22" customFormat="false" ht="15.65" hidden="false" customHeight="false" outlineLevel="0" collapsed="false">
      <c r="A22" s="55" t="s">
        <v>64</v>
      </c>
      <c r="B22" s="56" t="s">
        <v>65</v>
      </c>
      <c r="C22" s="57" t="s">
        <v>66</v>
      </c>
      <c r="D22" s="51" t="s">
        <v>67</v>
      </c>
      <c r="E22" s="58" t="n">
        <v>25</v>
      </c>
      <c r="F22" s="59" t="n">
        <v>98.66</v>
      </c>
      <c r="G22" s="54" t="n">
        <f aca="false">TRUNC(E22*F22,2)</f>
        <v>2466.5</v>
      </c>
      <c r="H22" s="6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</row>
    <row r="23" customFormat="false" ht="44" hidden="false" customHeight="false" outlineLevel="0" collapsed="false">
      <c r="A23" s="55" t="s">
        <v>68</v>
      </c>
      <c r="B23" s="56" t="n">
        <v>87530</v>
      </c>
      <c r="C23" s="50" t="s">
        <v>69</v>
      </c>
      <c r="D23" s="62" t="s">
        <v>51</v>
      </c>
      <c r="E23" s="58" t="n">
        <v>4</v>
      </c>
      <c r="F23" s="59" t="n">
        <v>22.59</v>
      </c>
      <c r="G23" s="54" t="n">
        <f aca="false">TRUNC(E23*F23,2)</f>
        <v>90.36</v>
      </c>
      <c r="H23" s="6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</row>
    <row r="24" customFormat="false" ht="15.65" hidden="false" customHeight="false" outlineLevel="0" collapsed="false">
      <c r="A24" s="48" t="s">
        <v>70</v>
      </c>
      <c r="B24" s="56" t="n">
        <v>94582</v>
      </c>
      <c r="C24" s="61" t="s">
        <v>71</v>
      </c>
      <c r="D24" s="62" t="s">
        <v>51</v>
      </c>
      <c r="E24" s="58" t="n">
        <f aca="false">6*0.5</f>
        <v>3</v>
      </c>
      <c r="F24" s="59" t="n">
        <v>389.41</v>
      </c>
      <c r="G24" s="54" t="n">
        <f aca="false">TRUNC(E24*F24,2)</f>
        <v>1168.23</v>
      </c>
      <c r="H24" s="6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</row>
    <row r="25" customFormat="false" ht="28.35" hidden="false" customHeight="false" outlineLevel="0" collapsed="false">
      <c r="A25" s="55" t="s">
        <v>72</v>
      </c>
      <c r="B25" s="56" t="s">
        <v>73</v>
      </c>
      <c r="C25" s="63" t="s">
        <v>74</v>
      </c>
      <c r="D25" s="62" t="s">
        <v>51</v>
      </c>
      <c r="E25" s="58" t="n">
        <f aca="false">0.4*0.8</f>
        <v>0.32</v>
      </c>
      <c r="F25" s="59" t="n">
        <v>967.44</v>
      </c>
      <c r="G25" s="54" t="n">
        <f aca="false">TRUNC(E25*F25,2)</f>
        <v>309.58</v>
      </c>
      <c r="H25" s="6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</row>
    <row r="26" customFormat="false" ht="28.35" hidden="false" customHeight="false" outlineLevel="0" collapsed="false">
      <c r="A26" s="55" t="s">
        <v>75</v>
      </c>
      <c r="B26" s="56" t="s">
        <v>76</v>
      </c>
      <c r="C26" s="64" t="s">
        <v>77</v>
      </c>
      <c r="D26" s="62" t="s">
        <v>51</v>
      </c>
      <c r="E26" s="58" t="n">
        <f aca="false">5+82+75+2</f>
        <v>164</v>
      </c>
      <c r="F26" s="59" t="n">
        <v>32</v>
      </c>
      <c r="G26" s="54" t="n">
        <f aca="false">TRUNC(E26*F26,2)</f>
        <v>5248</v>
      </c>
      <c r="H26" s="6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</row>
    <row r="27" customFormat="false" ht="15.65" hidden="false" customHeight="false" outlineLevel="0" collapsed="false">
      <c r="A27" s="48" t="s">
        <v>78</v>
      </c>
      <c r="B27" s="56" t="n">
        <v>94582</v>
      </c>
      <c r="C27" s="63" t="s">
        <v>79</v>
      </c>
      <c r="D27" s="62" t="s">
        <v>51</v>
      </c>
      <c r="E27" s="58" t="n">
        <v>1</v>
      </c>
      <c r="F27" s="59" t="n">
        <v>389.41</v>
      </c>
      <c r="G27" s="54" t="n">
        <f aca="false">TRUNC(E27*F27,2)</f>
        <v>389.41</v>
      </c>
      <c r="H27" s="6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</row>
    <row r="28" customFormat="false" ht="28.35" hidden="false" customHeight="false" outlineLevel="0" collapsed="false">
      <c r="A28" s="55" t="s">
        <v>80</v>
      </c>
      <c r="B28" s="56" t="s">
        <v>81</v>
      </c>
      <c r="C28" s="63" t="s">
        <v>82</v>
      </c>
      <c r="D28" s="62" t="s">
        <v>51</v>
      </c>
      <c r="E28" s="58" t="n">
        <f aca="false">3*(1*1)</f>
        <v>3</v>
      </c>
      <c r="F28" s="59" t="n">
        <v>299.46</v>
      </c>
      <c r="G28" s="54" t="n">
        <f aca="false">TRUNC(E28*F28,2)</f>
        <v>898.38</v>
      </c>
      <c r="H28" s="6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</row>
    <row r="29" customFormat="false" ht="15.65" hidden="false" customHeight="false" outlineLevel="0" collapsed="false">
      <c r="A29" s="55" t="s">
        <v>83</v>
      </c>
      <c r="B29" s="56" t="n">
        <v>85421</v>
      </c>
      <c r="C29" s="57" t="s">
        <v>84</v>
      </c>
      <c r="D29" s="62" t="s">
        <v>51</v>
      </c>
      <c r="E29" s="58" t="n">
        <f aca="false">3.4*0.58</f>
        <v>1.972</v>
      </c>
      <c r="F29" s="59" t="n">
        <v>9.01</v>
      </c>
      <c r="G29" s="54" t="n">
        <f aca="false">TRUNC(E29*F29,2)</f>
        <v>17.76</v>
      </c>
      <c r="H29" s="6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</row>
    <row r="30" customFormat="false" ht="15.65" hidden="false" customHeight="false" outlineLevel="0" collapsed="false">
      <c r="A30" s="48" t="s">
        <v>85</v>
      </c>
      <c r="B30" s="49" t="n">
        <v>85421</v>
      </c>
      <c r="C30" s="57" t="s">
        <v>86</v>
      </c>
      <c r="D30" s="62" t="s">
        <v>51</v>
      </c>
      <c r="E30" s="58" t="n">
        <f aca="false">1.6*2.1</f>
        <v>3.36</v>
      </c>
      <c r="F30" s="59" t="n">
        <v>9.01</v>
      </c>
      <c r="G30" s="54" t="n">
        <f aca="false">TRUNC(E30*F30,2)</f>
        <v>30.27</v>
      </c>
      <c r="H30" s="6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</row>
    <row r="31" customFormat="false" ht="15.65" hidden="false" customHeight="false" outlineLevel="0" collapsed="false">
      <c r="A31" s="55" t="s">
        <v>87</v>
      </c>
      <c r="B31" s="49" t="s">
        <v>88</v>
      </c>
      <c r="C31" s="57" t="s">
        <v>89</v>
      </c>
      <c r="D31" s="51" t="s">
        <v>41</v>
      </c>
      <c r="E31" s="58" t="n">
        <v>0.1</v>
      </c>
      <c r="F31" s="59" t="n">
        <v>67.52</v>
      </c>
      <c r="G31" s="54" t="n">
        <f aca="false">TRUNC(E31*F31,2)</f>
        <v>6.75</v>
      </c>
      <c r="H31" s="6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</row>
    <row r="32" customFormat="false" ht="15.65" hidden="false" customHeight="false" outlineLevel="0" collapsed="false">
      <c r="A32" s="55" t="s">
        <v>90</v>
      </c>
      <c r="B32" s="65" t="n">
        <v>89993</v>
      </c>
      <c r="C32" s="57" t="s">
        <v>91</v>
      </c>
      <c r="D32" s="51" t="s">
        <v>41</v>
      </c>
      <c r="E32" s="58" t="n">
        <v>0.1</v>
      </c>
      <c r="F32" s="59" t="n">
        <v>507.46</v>
      </c>
      <c r="G32" s="54" t="n">
        <f aca="false">TRUNC(E32*F32,2)</f>
        <v>50.74</v>
      </c>
      <c r="H32" s="6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</row>
    <row r="33" customFormat="false" ht="15.65" hidden="false" customHeight="false" outlineLevel="0" collapsed="false">
      <c r="A33" s="48" t="s">
        <v>92</v>
      </c>
      <c r="B33" s="49" t="s">
        <v>93</v>
      </c>
      <c r="C33" s="57" t="s">
        <v>94</v>
      </c>
      <c r="D33" s="62" t="s">
        <v>51</v>
      </c>
      <c r="E33" s="58" t="n">
        <v>1.97</v>
      </c>
      <c r="F33" s="59" t="n">
        <v>11.34</v>
      </c>
      <c r="G33" s="54" t="n">
        <f aca="false">TRUNC(E33*F33,2)</f>
        <v>22.33</v>
      </c>
      <c r="H33" s="6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</row>
    <row r="34" customFormat="false" ht="15.65" hidden="false" customHeight="false" outlineLevel="0" collapsed="false">
      <c r="A34" s="55" t="s">
        <v>95</v>
      </c>
      <c r="B34" s="49" t="s">
        <v>93</v>
      </c>
      <c r="C34" s="57" t="s">
        <v>96</v>
      </c>
      <c r="D34" s="62" t="s">
        <v>51</v>
      </c>
      <c r="E34" s="58" t="n">
        <v>3.36</v>
      </c>
      <c r="F34" s="59" t="n">
        <v>11.34</v>
      </c>
      <c r="G34" s="54" t="n">
        <f aca="false">TRUNC(E34*F34,2)</f>
        <v>38.1</v>
      </c>
      <c r="H34" s="6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</row>
    <row r="35" customFormat="false" ht="28.35" hidden="false" customHeight="false" outlineLevel="0" collapsed="false">
      <c r="A35" s="55" t="s">
        <v>97</v>
      </c>
      <c r="B35" s="49" t="s">
        <v>98</v>
      </c>
      <c r="C35" s="64" t="s">
        <v>99</v>
      </c>
      <c r="D35" s="62" t="s">
        <v>100</v>
      </c>
      <c r="E35" s="58" t="n">
        <v>1</v>
      </c>
      <c r="F35" s="59" t="n">
        <v>2254.95</v>
      </c>
      <c r="G35" s="54" t="n">
        <f aca="false">TRUNC(E35*F35,2)</f>
        <v>2254.95</v>
      </c>
      <c r="H35" s="6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</row>
    <row r="36" customFormat="false" ht="41.75" hidden="false" customHeight="false" outlineLevel="0" collapsed="false">
      <c r="A36" s="48" t="s">
        <v>101</v>
      </c>
      <c r="B36" s="49" t="s">
        <v>102</v>
      </c>
      <c r="C36" s="64" t="s">
        <v>103</v>
      </c>
      <c r="D36" s="62" t="s">
        <v>51</v>
      </c>
      <c r="E36" s="58" t="n">
        <v>36</v>
      </c>
      <c r="F36" s="59" t="n">
        <v>187.27</v>
      </c>
      <c r="G36" s="54" t="n">
        <f aca="false">TRUNC(E36*F36,2)</f>
        <v>6741.72</v>
      </c>
      <c r="H36" s="6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</row>
    <row r="37" customFormat="false" ht="29.85" hidden="false" customHeight="false" outlineLevel="0" collapsed="false">
      <c r="A37" s="55" t="s">
        <v>104</v>
      </c>
      <c r="B37" s="65" t="n">
        <v>83738</v>
      </c>
      <c r="C37" s="66" t="s">
        <v>105</v>
      </c>
      <c r="D37" s="62" t="s">
        <v>51</v>
      </c>
      <c r="E37" s="58" t="n">
        <v>50</v>
      </c>
      <c r="F37" s="51" t="n">
        <v>70.06</v>
      </c>
      <c r="G37" s="54" t="n">
        <f aca="false">TRUNC(E37*F37,2)</f>
        <v>3503</v>
      </c>
      <c r="H37" s="6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</row>
    <row r="38" customFormat="false" ht="29.85" hidden="false" customHeight="false" outlineLevel="0" collapsed="false">
      <c r="A38" s="55" t="s">
        <v>106</v>
      </c>
      <c r="B38" s="57" t="s">
        <v>107</v>
      </c>
      <c r="C38" s="66" t="s">
        <v>108</v>
      </c>
      <c r="D38" s="62" t="s">
        <v>51</v>
      </c>
      <c r="E38" s="58" t="n">
        <v>15</v>
      </c>
      <c r="F38" s="51" t="n">
        <v>39.06</v>
      </c>
      <c r="G38" s="54" t="n">
        <f aca="false">TRUNC(E38*F38,2)</f>
        <v>585.9</v>
      </c>
      <c r="H38" s="6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</row>
    <row r="39" customFormat="false" ht="28.35" hidden="false" customHeight="false" outlineLevel="0" collapsed="false">
      <c r="A39" s="48" t="s">
        <v>109</v>
      </c>
      <c r="B39" s="57" t="s">
        <v>110</v>
      </c>
      <c r="C39" s="64" t="s">
        <v>111</v>
      </c>
      <c r="D39" s="62" t="s">
        <v>51</v>
      </c>
      <c r="E39" s="58" t="n">
        <v>8</v>
      </c>
      <c r="F39" s="59" t="n">
        <v>78.25</v>
      </c>
      <c r="G39" s="54" t="n">
        <f aca="false">TRUNC(E39*F39,2)</f>
        <v>626</v>
      </c>
      <c r="H39" s="6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</row>
    <row r="40" customFormat="false" ht="15" hidden="false" customHeight="false" outlineLevel="0" collapsed="false">
      <c r="A40" s="55"/>
      <c r="B40" s="57"/>
      <c r="C40" s="64"/>
      <c r="D40" s="62"/>
      <c r="E40" s="58"/>
      <c r="F40" s="59"/>
      <c r="G40" s="54"/>
      <c r="H40" s="6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</row>
    <row r="41" customFormat="false" ht="15.65" hidden="false" customHeight="false" outlineLevel="0" collapsed="false">
      <c r="A41" s="67" t="n">
        <v>2</v>
      </c>
      <c r="B41" s="68"/>
      <c r="C41" s="69" t="s">
        <v>112</v>
      </c>
      <c r="D41" s="70"/>
      <c r="E41" s="71"/>
      <c r="F41" s="72"/>
      <c r="G41" s="73"/>
      <c r="H41" s="6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</row>
    <row r="42" customFormat="false" ht="25.35" hidden="false" customHeight="false" outlineLevel="0" collapsed="false">
      <c r="A42" s="55" t="s">
        <v>113</v>
      </c>
      <c r="B42" s="49" t="s">
        <v>39</v>
      </c>
      <c r="C42" s="74" t="s">
        <v>114</v>
      </c>
      <c r="D42" s="51" t="s">
        <v>115</v>
      </c>
      <c r="E42" s="58" t="n">
        <v>5</v>
      </c>
      <c r="F42" s="59" t="n">
        <v>748.2</v>
      </c>
      <c r="G42" s="54" t="n">
        <f aca="false">TRUNC(E42*F42,2)</f>
        <v>3741</v>
      </c>
      <c r="H42" s="6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</row>
    <row r="43" customFormat="false" ht="29.85" hidden="false" customHeight="false" outlineLevel="0" collapsed="false">
      <c r="A43" s="55" t="s">
        <v>116</v>
      </c>
      <c r="B43" s="49" t="s">
        <v>117</v>
      </c>
      <c r="C43" s="75" t="s">
        <v>118</v>
      </c>
      <c r="D43" s="51" t="s">
        <v>115</v>
      </c>
      <c r="E43" s="58" t="n">
        <v>4</v>
      </c>
      <c r="F43" s="59" t="n">
        <v>221.85</v>
      </c>
      <c r="G43" s="54" t="n">
        <f aca="false">TRUNC(E43*F43,2)</f>
        <v>887.4</v>
      </c>
      <c r="H43" s="6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</row>
    <row r="44" customFormat="false" ht="15" hidden="false" customHeight="false" outlineLevel="0" collapsed="false">
      <c r="A44" s="55"/>
      <c r="B44" s="49"/>
      <c r="C44" s="63"/>
      <c r="D44" s="51"/>
      <c r="E44" s="58"/>
      <c r="F44" s="59"/>
      <c r="G44" s="54"/>
      <c r="H44" s="6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</row>
    <row r="45" customFormat="false" ht="15.65" hidden="false" customHeight="false" outlineLevel="0" collapsed="false">
      <c r="A45" s="67" t="n">
        <v>3</v>
      </c>
      <c r="B45" s="68"/>
      <c r="C45" s="69" t="s">
        <v>119</v>
      </c>
      <c r="D45" s="70"/>
      <c r="E45" s="71"/>
      <c r="F45" s="72"/>
      <c r="G45" s="73"/>
      <c r="H45" s="6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</row>
    <row r="46" customFormat="false" ht="25.35" hidden="false" customHeight="false" outlineLevel="0" collapsed="false">
      <c r="A46" s="55" t="s">
        <v>120</v>
      </c>
      <c r="B46" s="76" t="s">
        <v>93</v>
      </c>
      <c r="C46" s="74" t="s">
        <v>121</v>
      </c>
      <c r="D46" s="77" t="s">
        <v>115</v>
      </c>
      <c r="E46" s="78" t="n">
        <v>1</v>
      </c>
      <c r="F46" s="79" t="n">
        <v>1624.04</v>
      </c>
      <c r="G46" s="54" t="n">
        <f aca="false">TRUNC(E46*F46,2)</f>
        <v>1624.04</v>
      </c>
      <c r="H46" s="6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</row>
    <row r="47" customFormat="false" ht="25.35" hidden="false" customHeight="false" outlineLevel="0" collapsed="false">
      <c r="A47" s="55" t="s">
        <v>122</v>
      </c>
      <c r="B47" s="76" t="n">
        <v>93653</v>
      </c>
      <c r="C47" s="74" t="s">
        <v>123</v>
      </c>
      <c r="D47" s="77" t="s">
        <v>115</v>
      </c>
      <c r="E47" s="80" t="n">
        <v>1</v>
      </c>
      <c r="F47" s="81" t="n">
        <v>9.02</v>
      </c>
      <c r="G47" s="54" t="n">
        <f aca="false">TRUNC(E47*F47,2)</f>
        <v>9.02</v>
      </c>
      <c r="H47" s="6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</row>
    <row r="48" customFormat="false" ht="25.35" hidden="false" customHeight="false" outlineLevel="0" collapsed="false">
      <c r="A48" s="55" t="s">
        <v>124</v>
      </c>
      <c r="B48" s="76" t="n">
        <v>91926</v>
      </c>
      <c r="C48" s="74" t="s">
        <v>125</v>
      </c>
      <c r="D48" s="77" t="s">
        <v>67</v>
      </c>
      <c r="E48" s="78" t="n">
        <v>43.65</v>
      </c>
      <c r="F48" s="81" t="n">
        <v>2.42</v>
      </c>
      <c r="G48" s="54" t="n">
        <f aca="false">TRUNC(E48*F48,2)</f>
        <v>105.63</v>
      </c>
      <c r="H48" s="6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</row>
    <row r="49" customFormat="false" ht="15.65" hidden="false" customHeight="false" outlineLevel="0" collapsed="false">
      <c r="A49" s="55" t="s">
        <v>126</v>
      </c>
      <c r="B49" s="76" t="s">
        <v>93</v>
      </c>
      <c r="C49" s="74" t="s">
        <v>127</v>
      </c>
      <c r="D49" s="82" t="s">
        <v>115</v>
      </c>
      <c r="E49" s="78" t="n">
        <v>1</v>
      </c>
      <c r="F49" s="79" t="n">
        <v>26.11</v>
      </c>
      <c r="G49" s="54" t="n">
        <f aca="false">TRUNC(E49*F49,2)</f>
        <v>26.11</v>
      </c>
      <c r="H49" s="6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</row>
    <row r="50" customFormat="false" ht="25.35" hidden="false" customHeight="false" outlineLevel="0" collapsed="false">
      <c r="A50" s="55" t="s">
        <v>128</v>
      </c>
      <c r="B50" s="76" t="n">
        <v>91871</v>
      </c>
      <c r="C50" s="74" t="s">
        <v>129</v>
      </c>
      <c r="D50" s="82" t="s">
        <v>67</v>
      </c>
      <c r="E50" s="78" t="n">
        <v>42.15</v>
      </c>
      <c r="F50" s="79" t="n">
        <v>6.33</v>
      </c>
      <c r="G50" s="54" t="n">
        <f aca="false">TRUNC(E50*F50,2)</f>
        <v>266.8</v>
      </c>
      <c r="H50" s="6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</row>
    <row r="51" customFormat="false" ht="25.35" hidden="false" customHeight="false" outlineLevel="0" collapsed="false">
      <c r="A51" s="55" t="s">
        <v>130</v>
      </c>
      <c r="B51" s="76" t="n">
        <v>91902</v>
      </c>
      <c r="C51" s="74" t="s">
        <v>131</v>
      </c>
      <c r="D51" s="82" t="s">
        <v>115</v>
      </c>
      <c r="E51" s="78" t="n">
        <v>6</v>
      </c>
      <c r="F51" s="79" t="n">
        <v>7.32</v>
      </c>
      <c r="G51" s="54" t="n">
        <f aca="false">TRUNC(E51*F51,2)</f>
        <v>43.92</v>
      </c>
      <c r="H51" s="6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</row>
    <row r="52" customFormat="false" ht="25.35" hidden="false" customHeight="false" outlineLevel="0" collapsed="false">
      <c r="A52" s="55" t="s">
        <v>132</v>
      </c>
      <c r="B52" s="76" t="s">
        <v>93</v>
      </c>
      <c r="C52" s="74" t="s">
        <v>133</v>
      </c>
      <c r="D52" s="77" t="s">
        <v>51</v>
      </c>
      <c r="E52" s="78" t="n">
        <v>2.16</v>
      </c>
      <c r="F52" s="79" t="n">
        <v>310.38</v>
      </c>
      <c r="G52" s="54" t="n">
        <f aca="false">TRUNC(E52*F52,2)</f>
        <v>670.42</v>
      </c>
      <c r="H52" s="6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</row>
    <row r="53" customFormat="false" ht="15" hidden="false" customHeight="false" outlineLevel="0" collapsed="false">
      <c r="A53" s="55"/>
      <c r="B53" s="76"/>
      <c r="C53" s="74"/>
      <c r="D53" s="77"/>
      <c r="E53" s="78"/>
      <c r="F53" s="79"/>
      <c r="G53" s="54"/>
      <c r="H53" s="6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</row>
    <row r="54" customFormat="false" ht="15.65" hidden="false" customHeight="false" outlineLevel="0" collapsed="false">
      <c r="A54" s="83" t="n">
        <v>4</v>
      </c>
      <c r="B54" s="84" t="s">
        <v>93</v>
      </c>
      <c r="C54" s="85" t="s">
        <v>134</v>
      </c>
      <c r="D54" s="86" t="s">
        <v>135</v>
      </c>
      <c r="E54" s="87" t="n">
        <v>100</v>
      </c>
      <c r="F54" s="88" t="n">
        <v>3868.8</v>
      </c>
      <c r="G54" s="89" t="n">
        <f aca="false">F54*E54/100</f>
        <v>3868.8</v>
      </c>
      <c r="H54" s="6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</row>
    <row r="55" customFormat="false" ht="15" hidden="false" customHeight="false" outlineLevel="0" collapsed="false">
      <c r="A55" s="55"/>
      <c r="B55" s="76"/>
      <c r="C55" s="74"/>
      <c r="D55" s="77"/>
      <c r="E55" s="78"/>
      <c r="F55" s="79"/>
      <c r="G55" s="54"/>
      <c r="H55" s="6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</row>
    <row r="56" customFormat="false" ht="15.7" hidden="false" customHeight="true" outlineLevel="0" collapsed="false">
      <c r="A56" s="55"/>
      <c r="B56" s="49"/>
      <c r="C56" s="90"/>
      <c r="D56" s="51"/>
      <c r="E56" s="91" t="s">
        <v>136</v>
      </c>
      <c r="F56" s="91"/>
      <c r="G56" s="89" t="n">
        <f aca="false">SUM(G12:G54)</f>
        <v>57143.54</v>
      </c>
      <c r="H56" s="6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</row>
    <row r="57" s="102" customFormat="true" ht="29.85" hidden="false" customHeight="true" outlineLevel="0" collapsed="false">
      <c r="A57" s="92"/>
      <c r="B57" s="93"/>
      <c r="C57" s="94"/>
      <c r="D57" s="95"/>
      <c r="E57" s="96" t="s">
        <v>137</v>
      </c>
      <c r="F57" s="96"/>
      <c r="G57" s="89" t="n">
        <f aca="false">G56*1.2026</f>
        <v>68720.821204</v>
      </c>
      <c r="H57" s="97"/>
      <c r="I57" s="98"/>
      <c r="J57" s="98"/>
      <c r="K57" s="99"/>
      <c r="L57" s="100"/>
      <c r="M57" s="101"/>
      <c r="AMJ57" s="103"/>
    </row>
  </sheetData>
  <mergeCells count="7">
    <mergeCell ref="A1:G1"/>
    <mergeCell ref="B3:G3"/>
    <mergeCell ref="B4:G4"/>
    <mergeCell ref="B5:G5"/>
    <mergeCell ref="A7:G7"/>
    <mergeCell ref="E56:F56"/>
    <mergeCell ref="E57:F5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2012-09-27T20:30:24Z</dcterms:created>
  <dc:creator>Eberton</dc:creator>
  <dc:language>pt-BR</dc:language>
  <cp:lastPrinted>2016-10-21T16:40:47Z</cp:lastPrinted>
  <dcterms:modified xsi:type="dcterms:W3CDTF">2016-11-16T17:11:40Z</dcterms:modified>
  <cp:revision>742</cp:revision>
</cp:coreProperties>
</file>