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ENGENHARIA\PR Campo Grande\Gabinete Procurador Coxim PR_MS\Licitação\"/>
    </mc:Choice>
  </mc:AlternateContent>
  <bookViews>
    <workbookView xWindow="0" yWindow="0" windowWidth="20490" windowHeight="6945"/>
  </bookViews>
  <sheets>
    <sheet name="Sintética" sheetId="2" r:id="rId1"/>
    <sheet name="Analítica" sheetId="3" r:id="rId2"/>
    <sheet name="BDI" sheetId="4" r:id="rId3"/>
    <sheet name="Cronograma" sheetId="5" r:id="rId4"/>
    <sheet name="Curva ABC" sheetId="6" r:id="rId5"/>
    <sheet name="Orçamentos" sheetId="7" state="hidden" r:id="rId6"/>
  </sheets>
  <definedNames>
    <definedName name="_xlnm.Print_Titles" localSheetId="0">Sintética!$1:$11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33" i="2" l="1"/>
  <c r="C13" i="5"/>
  <c r="F13" i="5"/>
  <c r="E33" i="5" l="1"/>
  <c r="D31" i="5"/>
  <c r="E31" i="5"/>
  <c r="F27" i="5"/>
  <c r="G27" i="5" s="1"/>
  <c r="E28" i="5"/>
  <c r="D28" i="5"/>
  <c r="E24" i="5"/>
  <c r="G24" i="5" s="1"/>
  <c r="F22" i="5"/>
  <c r="E22" i="5"/>
  <c r="G22" i="5" s="1"/>
  <c r="F20" i="5"/>
  <c r="E20" i="5"/>
  <c r="G20" i="5"/>
  <c r="F18" i="5"/>
  <c r="E18" i="5"/>
  <c r="G18" i="5"/>
  <c r="F16" i="5"/>
  <c r="E16" i="5"/>
  <c r="D16" i="5"/>
  <c r="G16" i="5" s="1"/>
  <c r="E23" i="5"/>
  <c r="G23" i="5"/>
  <c r="G21" i="5"/>
  <c r="F21" i="5"/>
  <c r="E21" i="5"/>
  <c r="F19" i="5"/>
  <c r="E19" i="5"/>
  <c r="G19" i="5" s="1"/>
  <c r="E17" i="5"/>
  <c r="F17" i="5"/>
  <c r="G17" i="5" s="1"/>
  <c r="F14" i="5"/>
  <c r="E14" i="5"/>
  <c r="G15" i="5"/>
  <c r="E15" i="5"/>
  <c r="D15" i="5"/>
  <c r="E13" i="5"/>
  <c r="G13" i="5"/>
  <c r="D13" i="5"/>
  <c r="C27" i="5"/>
  <c r="C23" i="5"/>
  <c r="C21" i="5"/>
  <c r="C19" i="5"/>
  <c r="C17" i="5"/>
  <c r="C15" i="5"/>
  <c r="H104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1" i="6"/>
  <c r="G135" i="2"/>
  <c r="F29" i="5" s="1"/>
  <c r="G134" i="2"/>
  <c r="G131" i="2"/>
  <c r="G130" i="2"/>
  <c r="G129" i="2"/>
  <c r="G121" i="2"/>
  <c r="G122" i="2"/>
  <c r="G123" i="2"/>
  <c r="G124" i="2"/>
  <c r="G125" i="2"/>
  <c r="G126" i="2"/>
  <c r="G127" i="2" s="1"/>
  <c r="G119" i="2"/>
  <c r="G118" i="2"/>
  <c r="G117" i="2"/>
  <c r="G115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92" i="2"/>
  <c r="G90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52" i="2"/>
  <c r="G50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36" i="2"/>
  <c r="G34" i="2"/>
  <c r="G33" i="2"/>
  <c r="G31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16" i="2"/>
  <c r="G29" i="5" l="1"/>
  <c r="C29" i="5"/>
  <c r="F30" i="5" s="1"/>
  <c r="G30" i="5" s="1"/>
  <c r="G136" i="2"/>
  <c r="F25" i="5"/>
  <c r="C25" i="5"/>
  <c r="F28" i="5"/>
  <c r="G28" i="5" s="1"/>
  <c r="G25" i="5" l="1"/>
  <c r="F26" i="5"/>
  <c r="G26" i="5" s="1"/>
  <c r="F31" i="5"/>
  <c r="G1670" i="3"/>
  <c r="G1668" i="3"/>
  <c r="G1655" i="3"/>
  <c r="G1641" i="3"/>
  <c r="G1639" i="3"/>
  <c r="G1623" i="3"/>
  <c r="G1607" i="3"/>
  <c r="G1605" i="3"/>
  <c r="G1589" i="3"/>
  <c r="G1573" i="3"/>
  <c r="G1558" i="3"/>
  <c r="G1543" i="3"/>
  <c r="G1528" i="3"/>
  <c r="G1511" i="3"/>
  <c r="G1509" i="3"/>
  <c r="G1494" i="3"/>
  <c r="G1480" i="3"/>
  <c r="G1478" i="3"/>
  <c r="G1464" i="3"/>
  <c r="G1449" i="3"/>
  <c r="G1436" i="3"/>
  <c r="G1421" i="3"/>
  <c r="G1405" i="3"/>
  <c r="G1390" i="3"/>
  <c r="G1375" i="3"/>
  <c r="G1360" i="3"/>
  <c r="G1344" i="3"/>
  <c r="G1329" i="3"/>
  <c r="G1314" i="3"/>
  <c r="G1299" i="3"/>
  <c r="G1283" i="3"/>
  <c r="G1267" i="3"/>
  <c r="G1252" i="3"/>
  <c r="G1237" i="3"/>
  <c r="G1223" i="3"/>
  <c r="G1209" i="3"/>
  <c r="G1194" i="3"/>
  <c r="G1179" i="3"/>
  <c r="G1164" i="3"/>
  <c r="G1148" i="3"/>
  <c r="G1130" i="3"/>
  <c r="G1112" i="3"/>
  <c r="G1096" i="3"/>
  <c r="G1080" i="3"/>
  <c r="G1064" i="3"/>
  <c r="G1048" i="3"/>
  <c r="G1031" i="3"/>
  <c r="G1012" i="3"/>
  <c r="G995" i="3"/>
  <c r="G978" i="3"/>
  <c r="G959" i="3"/>
  <c r="G942" i="3"/>
  <c r="G925" i="3"/>
  <c r="G906" i="3"/>
  <c r="G891" i="3"/>
  <c r="G875" i="3"/>
  <c r="G859" i="3"/>
  <c r="G843" i="3"/>
  <c r="G827" i="3"/>
  <c r="G812" i="3"/>
  <c r="G797" i="3"/>
  <c r="G782" i="3"/>
  <c r="G767" i="3"/>
  <c r="G752" i="3"/>
  <c r="G737" i="3"/>
  <c r="G722" i="3"/>
  <c r="G706" i="3"/>
  <c r="G690" i="3"/>
  <c r="G674" i="3"/>
  <c r="G658" i="3"/>
  <c r="G643" i="3"/>
  <c r="G629" i="3"/>
  <c r="G614" i="3"/>
  <c r="G599" i="3"/>
  <c r="G584" i="3"/>
  <c r="G569" i="3"/>
  <c r="G554" i="3"/>
  <c r="G539" i="3"/>
  <c r="G520" i="3"/>
  <c r="G522" i="3" s="1"/>
  <c r="G507" i="3"/>
  <c r="G494" i="3"/>
  <c r="G479" i="3"/>
  <c r="G456" i="3"/>
  <c r="G433" i="3"/>
  <c r="G413" i="3"/>
  <c r="G397" i="3"/>
  <c r="G380" i="3"/>
  <c r="G365" i="3"/>
  <c r="G347" i="3"/>
  <c r="G332" i="3"/>
  <c r="G316" i="3"/>
  <c r="G299" i="3"/>
  <c r="G282" i="3"/>
  <c r="G280" i="3"/>
  <c r="G243" i="3"/>
  <c r="G245" i="3" s="1"/>
  <c r="G229" i="3"/>
  <c r="G215" i="3"/>
  <c r="G201" i="3"/>
  <c r="G174" i="3"/>
  <c r="G157" i="3"/>
  <c r="G141" i="3"/>
  <c r="G127" i="3"/>
  <c r="G114" i="3"/>
  <c r="G101" i="3"/>
  <c r="G88" i="3"/>
  <c r="G69" i="3"/>
  <c r="G55" i="3"/>
  <c r="G41" i="3"/>
  <c r="G28" i="3"/>
  <c r="G1132" i="3" l="1"/>
  <c r="G1671" i="3" s="1"/>
  <c r="F33" i="5"/>
  <c r="G31" i="5"/>
  <c r="D26" i="4"/>
  <c r="D14" i="5" l="1"/>
  <c r="G14" i="5" s="1"/>
  <c r="C33" i="5"/>
  <c r="E32" i="5" l="1"/>
  <c r="E34" i="5"/>
  <c r="F32" i="5"/>
  <c r="F34" i="5"/>
  <c r="D33" i="5"/>
  <c r="D32" i="5"/>
  <c r="G32" i="5" l="1"/>
  <c r="G34" i="5" s="1"/>
  <c r="G33" i="5"/>
  <c r="D34" i="5"/>
</calcChain>
</file>

<file path=xl/comments1.xml><?xml version="1.0" encoding="utf-8"?>
<comments xmlns="http://schemas.openxmlformats.org/spreadsheetml/2006/main">
  <authors>
    <author>Raquel Braga Dos Santos Reis</author>
  </authors>
  <commentList>
    <comment ref="G889" authorId="0" shapeId="0">
      <text>
        <r>
          <rPr>
            <b/>
            <sz val="9"/>
            <color indexed="81"/>
            <rFont val="Segoe UI"/>
            <family val="2"/>
          </rPr>
          <t>Raquel Braga Dos Santos Reis: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<sst xmlns="http://schemas.openxmlformats.org/spreadsheetml/2006/main" count="3934" uniqueCount="687">
  <si>
    <t>DESCRIÇÃO</t>
  </si>
  <si>
    <t>UNIDADE</t>
  </si>
  <si>
    <t>SERVIÇOS PRELIMINARES</t>
  </si>
  <si>
    <t>UN</t>
  </si>
  <si>
    <t>ARQUITETURA</t>
  </si>
  <si>
    <t>M</t>
  </si>
  <si>
    <t>INSTALAÇÕES ELÉTRICAS</t>
  </si>
  <si>
    <t>PINTURA</t>
  </si>
  <si>
    <t>ADMINISTRAÇÃO LOCAL</t>
  </si>
  <si>
    <t>SERVIÇOS FINAIS</t>
  </si>
  <si>
    <t>TAXAS: LEIS SOCIAIS E BDI</t>
  </si>
  <si>
    <t>ITEM</t>
  </si>
  <si>
    <t>LEIS SOCIAIS (LS) – SINAPI/CEF</t>
  </si>
  <si>
    <t>HORISTA (taxa já inclusa nos valores unitários de mão-de-obra)</t>
  </si>
  <si>
    <t>LS =</t>
  </si>
  <si>
    <t>MENSALISTA (taxa já inclusa nos valores unitários de mão-de-obra)</t>
  </si>
  <si>
    <t>BONIFICAÇÃO DE DESPESAS INDIRETAS - BDI (SERVIÇOS)</t>
  </si>
  <si>
    <t>RISCOS</t>
  </si>
  <si>
    <t>R</t>
  </si>
  <si>
    <t>SEGUROS</t>
  </si>
  <si>
    <t>S</t>
  </si>
  <si>
    <t>GARANTIAS</t>
  </si>
  <si>
    <t>G</t>
  </si>
  <si>
    <t>DESPESAS FINANCEIRAS</t>
  </si>
  <si>
    <t>DF</t>
  </si>
  <si>
    <t>ADMINISTRAÇÃO CENTRAL</t>
  </si>
  <si>
    <t>AC</t>
  </si>
  <si>
    <t>LUCRO</t>
  </si>
  <si>
    <t>L</t>
  </si>
  <si>
    <t>COFINS</t>
  </si>
  <si>
    <t>I</t>
  </si>
  <si>
    <t>PIS</t>
  </si>
  <si>
    <t>CPRB</t>
  </si>
  <si>
    <t>ISS</t>
  </si>
  <si>
    <t>Fórmula:</t>
  </si>
  <si>
    <t>BDI</t>
  </si>
  <si>
    <t>1-I</t>
  </si>
  <si>
    <t>CRONOGRAMA FÍSICO-FINANCEIRO</t>
  </si>
  <si>
    <t>VALOR</t>
  </si>
  <si>
    <t>MÊS 1</t>
  </si>
  <si>
    <t>TOTAL</t>
  </si>
  <si>
    <t>PRIMEIRA FASE</t>
  </si>
  <si>
    <t>TOTAL PARCIAL</t>
  </si>
  <si>
    <t>TOTAL ACUMULADO</t>
  </si>
  <si>
    <t>PLANILHA SINTÉTICA</t>
  </si>
  <si>
    <t>Benefícios e Despesas Indiretas: BDI (Serviços) =</t>
  </si>
  <si>
    <t xml:space="preserve">UN </t>
  </si>
  <si>
    <t>CURVA ABC</t>
  </si>
  <si>
    <r>
      <t>BDI =  { [</t>
    </r>
    <r>
      <rPr>
        <u/>
        <sz val="11"/>
        <color rgb="FF000000"/>
        <rFont val="Arial"/>
        <family val="2"/>
      </rPr>
      <t>(1+(R+S+G+AC)).(1+DF).(1+L) ]</t>
    </r>
    <r>
      <rPr>
        <sz val="11"/>
        <color theme="1"/>
        <rFont val="Arial"/>
        <family val="2"/>
      </rPr>
      <t>-1 } x 100</t>
    </r>
  </si>
  <si>
    <t>PESQUISA PREÇOS</t>
  </si>
  <si>
    <t>PAULI</t>
  </si>
  <si>
    <t>CG TELHAS</t>
  </si>
  <si>
    <t>GERDAU</t>
  </si>
  <si>
    <t>QUANTIDADE</t>
  </si>
  <si>
    <t>PREÇO UNITÁRIO</t>
  </si>
  <si>
    <t>PEFISA</t>
  </si>
  <si>
    <t>CANTONEIRA 32X32 #11</t>
  </si>
  <si>
    <t>VIGA U 100X50 #11</t>
  </si>
  <si>
    <t>VIGA G 100X40X17 #12</t>
  </si>
  <si>
    <t>CANTONEIRA 50X50 # 12</t>
  </si>
  <si>
    <t>PLACA DO CHUMBADOR 01 30X35 #3/8</t>
  </si>
  <si>
    <t>PLACA DO CHUMBADOR 02 30X35 #3/8</t>
  </si>
  <si>
    <t>CHAPA DE LIGAÇÃO 10X10 #11</t>
  </si>
  <si>
    <t>BR</t>
  </si>
  <si>
    <t>VIGA 10X15 - 2    150X50X20 #11</t>
  </si>
  <si>
    <t>VIGA 10X25 - 2    250X50X20 #11</t>
  </si>
  <si>
    <t>PÇ</t>
  </si>
  <si>
    <t>CHAPA DE PISO #3/16 - 57X300</t>
  </si>
  <si>
    <t>CHAPA DE PISO #3/16 - 120X300</t>
  </si>
  <si>
    <t>CHAPA DE PISO #3/16 - 120X197</t>
  </si>
  <si>
    <t>CHAPA DE PISO #3/16 - 57X197</t>
  </si>
  <si>
    <t>CHAPA DE PISO #3/16 - 148X155</t>
  </si>
  <si>
    <t>CHAPA DE FECHAMENTO VIGA #13 - 25X148</t>
  </si>
  <si>
    <t>CHAPA DE FECHAMENTO VIGA #13 - 25X346</t>
  </si>
  <si>
    <t>PARABOLT #1/2" - 10CM</t>
  </si>
  <si>
    <t>FEPAR</t>
  </si>
  <si>
    <t>SOLDAMAQ</t>
  </si>
  <si>
    <t>PAFEMAQ</t>
  </si>
  <si>
    <t>RENATO VIDROS</t>
  </si>
  <si>
    <t>ARAGUAIA VIDROS</t>
  </si>
  <si>
    <t>NELSON VIDROS</t>
  </si>
  <si>
    <t>SALVA PISO 1,20X25</t>
  </si>
  <si>
    <t>AMERICANAS</t>
  </si>
  <si>
    <t>C&amp;C</t>
  </si>
  <si>
    <t>COPAFER</t>
  </si>
  <si>
    <t>M²</t>
  </si>
  <si>
    <t>MENOR PREÇO UNITÁRIO</t>
  </si>
  <si>
    <t>LUMINÁRIA COM ALETA SOBREPOR 2X18W</t>
  </si>
  <si>
    <t>LAMPADA TUBULAR LED 18W</t>
  </si>
  <si>
    <t>PLUG MACHO</t>
  </si>
  <si>
    <t>PLUG FÊMEAS</t>
  </si>
  <si>
    <t>MERCOLUZ</t>
  </si>
  <si>
    <t>ELÉTRICA ZAN</t>
  </si>
  <si>
    <t>MULTICASA</t>
  </si>
  <si>
    <t>GUIA DE CABO 1U PRETO</t>
  </si>
  <si>
    <t>NET CIA</t>
  </si>
  <si>
    <t>HET</t>
  </si>
  <si>
    <t>IDENTIFICAÇÃO PONTOS</t>
  </si>
  <si>
    <t>CERTIFICAÇÃO PONTOS DE REDE</t>
  </si>
  <si>
    <t>PAINEL DE PREÇOS</t>
  </si>
  <si>
    <t>JANELA ALUMÍNIO BRONZE EM VIDRO VERDE 8MM TEMPERADO - 2,00x1,20</t>
  </si>
  <si>
    <t>JANELA ALUMÍNIO BRONZE EM VIDRO VERDE 8MM TEMPERADO - 1,50X1,20</t>
  </si>
  <si>
    <t>CÓDIGO</t>
  </si>
  <si>
    <t>CLASS</t>
  </si>
  <si>
    <t>QUANT.</t>
  </si>
  <si>
    <t>PREÇO(R$)</t>
  </si>
  <si>
    <t>PREÇO TOTAL (R$)</t>
  </si>
  <si>
    <t>SERVIÇOS GERAIS</t>
  </si>
  <si>
    <t>68053U</t>
  </si>
  <si>
    <t>FORNECIMENTO/INSTALACAO LONA PLASTICA PRETA, PARA IMPERMEABILIZACAO, ESPESSURA 150 MICRAS.</t>
  </si>
  <si>
    <t>SER.CG</t>
  </si>
  <si>
    <t>M2</t>
  </si>
  <si>
    <t>73801/2U</t>
  </si>
  <si>
    <t>DEMOLICAO DE CAMADA DE ASSENTAMENTO/CONTRAPISO COM USO DE PONTEIRO, ESPESSURA ATE 4CM</t>
  </si>
  <si>
    <t>73895/1U</t>
  </si>
  <si>
    <t>DEMOLICAO DE PISO DE MARMORE E ARGAMASSA DE ASSENTAMENTO</t>
  </si>
  <si>
    <t>73899/2U</t>
  </si>
  <si>
    <t>DEMOLICAO DE ALVENARIA DE TIJOLOS FURADOS S/REAPROVEITAMENTO</t>
  </si>
  <si>
    <t>M3</t>
  </si>
  <si>
    <t>74209/1U</t>
  </si>
  <si>
    <t>PLACA DE OBRA EM CHAPA DE ACO GALVANIZADO</t>
  </si>
  <si>
    <t>85332U</t>
  </si>
  <si>
    <t>RETIRADA DE APARELHOS DE ILUMINACAO C/ REAPROVEITAMENTO DE LAMPADAS</t>
  </si>
  <si>
    <t>85334U</t>
  </si>
  <si>
    <t>RETIRADA DE ESQUADRIAS METALICAS</t>
  </si>
  <si>
    <t>85334UD</t>
  </si>
  <si>
    <t>RETIRADA DE GUARDA-CORPO INOX COM VIDRO</t>
  </si>
  <si>
    <t>85408U</t>
  </si>
  <si>
    <t>REMOCAO DE PEITORIL EM MARMORE OU GRANITO</t>
  </si>
  <si>
    <t>85423U</t>
  </si>
  <si>
    <t>ISOLAMENTO DE OBRA COM TELA PLASTICA COM MALHA DE 5MM</t>
  </si>
  <si>
    <t>93181U</t>
  </si>
  <si>
    <t>FECHAMENTO TEMPORÁRIO EM CHAPA DE MADEIRA COMPENSADA E=12MM, COM REAPROVEITAMENTO 1,5X</t>
  </si>
  <si>
    <t>93584UD</t>
  </si>
  <si>
    <t>EXECUÇÃO DE DEPÓSITO EM CANTEIRO DE OBRA EM CHAPA DE MADEIRA COMPENSADA, NÃO INCLUSO MOBILIÁRIO. AF_04/2016</t>
  </si>
  <si>
    <t>95135U</t>
  </si>
  <si>
    <t>LOCACAO DE ANDAIME METALICO TUBULAR TIPO TORRE</t>
  </si>
  <si>
    <t>M/MES</t>
  </si>
  <si>
    <t>PRMS-00109</t>
  </si>
  <si>
    <t>CARGA MANUAL DE ENTULHO EM CAÇAMBA ESTACIONÁRIA</t>
  </si>
  <si>
    <t>PRMS-00179</t>
  </si>
  <si>
    <t>PROTEÇÃO PISO</t>
  </si>
  <si>
    <t>ESTRUTURA METÁLICA</t>
  </si>
  <si>
    <t>PRMS-00180</t>
  </si>
  <si>
    <t>ESTRUTURA METÁLICA CONFORME PROJETO - FORNECIMENTO E INSTALAÇÃO</t>
  </si>
  <si>
    <t>72138UD</t>
  </si>
  <si>
    <t>PISO EM GRANITO BRANCO PARIS 50X50CM LEVIGADO ESPESSURA 2CM, ASSENTADO COM ARGAMASSA COLANTE DUPLA COLAGEM, COM REJUNTAMENTO EM CIMENTO BRANCO</t>
  </si>
  <si>
    <t>72138UDD</t>
  </si>
  <si>
    <t>PISO EM GRANITO VERMELHO BRASÍLIA 50X50CM LEVIGADO ESPESSURA 2CM, ASSENTADO COM ARGAMASSA COLANTE DUPLA COLAGEM, COM REJUNTAMENTO EM CIMENTO BRANCO</t>
  </si>
  <si>
    <t>84167UD</t>
  </si>
  <si>
    <t>RODAPE EM GRANITO ASSENTADO COM ARGAMASSA TRACO 1:4 (CIMENTO E AREIA) ALTURA 10 CM</t>
  </si>
  <si>
    <t>84866U</t>
  </si>
  <si>
    <t>FECHADURA DE EMBUTIR REFORCADA COMPLETA, DE SEGURANCA, COM CILINDRO, PARA PORTA EXTERNA, ACABAMENTO PADRAO MEDIO</t>
  </si>
  <si>
    <t>87495U</t>
  </si>
  <si>
    <t>ALVENARIA DE VEDAÇÃO DE BLOCOS CERÂMICOS FURADOS NA HORIZONTAL DE 9X19X19CM (ESPESSURA 9CM) DE PAREDES COM ÁREA LÍQUIDA MENOR QUE 6M² SEM VÃOS E ARGAMASSA DE ASSENTAMENTO COM PREPARO EM BETONEIRA. AF_06/2014</t>
  </si>
  <si>
    <t>87530U</t>
  </si>
  <si>
    <t>MASSA ÚNICA, PARA RECEBIMENTO DE PINTURA, EM ARGAMASSA TRAÇO 1:2:8, PREPARO MANUAL, APLICADA MANUALMENTE EM FACES INTERNAS DE PAREDES, ESPESSURA DE 20MM, COM EXECUÇÃO DE TALISCAS. AF_06/2014</t>
  </si>
  <si>
    <t>90932U</t>
  </si>
  <si>
    <t>CONTRAPISO ACÚSTICO EM ARGAMASSA TRAÇO 1:4 (CIMENTO E AREIA), PREPARO MANUAL, APLICADO EM ÁREAS SECAS MAIORES QUE 15M2, ESPESSURA 5CM. AF_10/2014</t>
  </si>
  <si>
    <t>91015U</t>
  </si>
  <si>
    <t>KIT DE PORTA DE MADEIRA PARA VERNIZ, SEMI-OCA (LEVE OU MÉDIA), PADRÃO MÉDIO, 80X210CM, ESPESSURA DE 3,5CM, ITENS INCLUSOS: DOBRADIÇAS, MONTAGEM E INSTALAÇÃO DO BATENTE, SEM FECHADURA - FORNECIMENTO E INSTALAÇÃO. AF_08/2015</t>
  </si>
  <si>
    <t>93183U</t>
  </si>
  <si>
    <t>VERGA PRÉ-MOLDADA PARA JANELAS COM MAIS DE 1,5 M DE VÃO. AF_03/2016</t>
  </si>
  <si>
    <t>96114U</t>
  </si>
  <si>
    <t>FORRO EM DRYWALL, PARA AMBIENTES COMERCIAIS, INCLUSIVE ESTRUTURA DE FIXAÇÃO. AF_05/2017_P</t>
  </si>
  <si>
    <t>96359U</t>
  </si>
  <si>
    <t>PAREDE COM PLACAS DE GESSO ACARTONADO (DRYWALL), PARA USO INTERNO, COM DUAS FACES SIMPLES E ESTRUTURA METÁLICA COM GUIAS SIMPLES, COM VÃOS AF_06/2017_P</t>
  </si>
  <si>
    <t>96372U</t>
  </si>
  <si>
    <t>INSTALAÇÃO DE ISOLAMENTO COM LÃ DE ROCHA EM PAREDES DE DRYWALL AF_06/2017</t>
  </si>
  <si>
    <t>PRMS-00114</t>
  </si>
  <si>
    <t>JANELA DE ALUMÍNIO E VIDRO TEMPERADO, CONFORME PROJETO (J1) - FORNECIMENTO E INSTALAÇÃO</t>
  </si>
  <si>
    <t>PRMS-00115</t>
  </si>
  <si>
    <t>JANELA DE ALUMÍNIO E VIDRO TEMPERADO, CONFORME PROJETO (J2) - FORNECIMENTO E INSTALAÇÃO</t>
  </si>
  <si>
    <t>74130/4U</t>
  </si>
  <si>
    <t>DISJUNTOR TERMOMAGNETICO TRIPOLAR PADRAO NEMA (AMERICANO) 10 A 50A 240V, FORNECIMENTO E INSTALACAO</t>
  </si>
  <si>
    <t>74131/4UD</t>
  </si>
  <si>
    <t>QUADRO DE DISTRIBUICAO DE ENERGIA DE PVC, DE EMBUTIR, PARA 18 DISJUNTORES COM BARRAMENTO - FORNECIMENTO E INSTALACAO</t>
  </si>
  <si>
    <t>83402UDD</t>
  </si>
  <si>
    <t>ABRACADEIRA EM ACO PARA AMARRACAO DE ELETRODUTOS, TIPO D, COM 1" E PARAFUSO DE FIXACAO - FORNECIMENTO E INSTALACAO</t>
  </si>
  <si>
    <t>83402UDDDD</t>
  </si>
  <si>
    <t>ABRACADEIRA EM ACO PARA AMARRACAO DE ELETRODUTOS, TIPO D, COM 1/2" E PARAFUSO DE FIXACAO - FORNECIMENTO E INSTALACAO</t>
  </si>
  <si>
    <t>83402UDDDDD</t>
  </si>
  <si>
    <t>ABRACADEIRA EM ACO PARA AMARRACAO DE ELETRODUTOS, TIPO D, COM 1 1/4" E PARAFUSO DE FIXACAO - FORNECIMENTO E INSTALACAO</t>
  </si>
  <si>
    <t>83402UDDDDDD</t>
  </si>
  <si>
    <t>ABRACADEIRA EM ACO PARA AMARRACAO DE ELETRODUTOS, TIPO D, COM 3/4" E PARAFUSO DE FIXACAO - FORNECIMENTO E INSTALACAO</t>
  </si>
  <si>
    <t>90443U</t>
  </si>
  <si>
    <t>RASGO EM ALVENARIA PARA RAMAIS/ DISTRIBUIÇÃO COM DIAMETROS MENORES OU IGUAIS A 40 MM. AF_05/2015</t>
  </si>
  <si>
    <t>90466U</t>
  </si>
  <si>
    <t>CHUMBAMENTO LINEAR EM ALVENARIA PARA RAMAIS/DISTRIBUIÇÃO COM DIÂMETROS MENORES OU IGUAIS A 40 MM. AF_05/2015</t>
  </si>
  <si>
    <t>91866U</t>
  </si>
  <si>
    <t>ELETRODUTO RÍGIDO ROSCÁVEL, PVC, DN 20 MM (1/2"), PARA CIRCUITOS TERMINAIS, INSTALADO EM LAJE - FORNECIMENTO E INSTALAÇÃO. AF_12/2015</t>
  </si>
  <si>
    <t>91867U</t>
  </si>
  <si>
    <t>ELETRODUTO RÍGIDO ROSCÁVEL, PVC, DN 25 MM (3/4"), PARA CIRCUITOS TERMINAIS, INSTALADO EM LAJE - FORNECIMENTO E INSTALAÇÃO. AF_12/2015</t>
  </si>
  <si>
    <t>91868U</t>
  </si>
  <si>
    <t>ELETRODUTO RÍGIDO ROSCÁVEL, PVC, DN 32 MM (1"), PARA CIRCUITOS TERMINAIS, INSTALADO EM LAJE - FORNECIMENTO E INSTALAÇÃO. AF_12/2015</t>
  </si>
  <si>
    <t>91869U</t>
  </si>
  <si>
    <t>ELETRODUTO RÍGIDO ROSCÁVEL, PVC, DN 40 MM (1 1/4"), PARA CIRCUITOS TERMINAIS, INSTALADO EM LAJE - FORNECIMENTO E INSTALAÇÃO. AF_12/2015</t>
  </si>
  <si>
    <t>91871U</t>
  </si>
  <si>
    <t>ELETRODUTO RÍGIDO ROSCÁVEL, PVC, DN 25 MM (3/4"), PARA CIRCUITOS TERMINAIS, INSTALADO EM PAREDE - FORNECIMENTO E INSTALAÇÃO. AF_12/2015</t>
  </si>
  <si>
    <t>91872U</t>
  </si>
  <si>
    <t>ELETRODUTO RÍGIDO ROSCÁVEL, PVC, DN 32 MM (1"), PARA CIRCUITOS TERMINAIS, INSTALADO EM PAREDE - FORNECIMENTO E INSTALAÇÃO. AF_12/2015</t>
  </si>
  <si>
    <t>91873U</t>
  </si>
  <si>
    <t>ELETRODUTO RÍGIDO ROSCÁVEL, PVC, DN 40 MM (1 1/4"), PARA CIRCUITOS TERMINAIS, INSTALADO EM PAREDE - FORNECIMENTO E INSTALAÇÃO. AF_12/2015</t>
  </si>
  <si>
    <t>91899U</t>
  </si>
  <si>
    <t>CURVA 90 GRAUS PARA ELETRODUTO, PVC, ROSCÁVEL, DN 20 MM (1/2"), PARA CIRCUITOS TERMINAIS, INSTALADA EM LAJE - FORNECIMENTO E INSTALAÇÃO. AF_12/2015</t>
  </si>
  <si>
    <t>91902U</t>
  </si>
  <si>
    <t>CURVA 90 GRAUS PARA ELETRODUTO, PVC, ROSCÁVEL, DN 25 MM (3/4"), PARA CIRCUITOS TERMINAIS, INSTALADA EM LAJE - FORNECIMENTO E INSTALAÇÃO. AF_12/2015</t>
  </si>
  <si>
    <t>91905U</t>
  </si>
  <si>
    <t>CURVA 90 GRAUS PARA ELETRODUTO, PVC, ROSCÁVEL, DN 32 MM (1"), PARA CIRCUITOS TERMINAIS, INSTALADA EM LAJE - FORNECIMENTO E INSTALAÇÃO. AF_12/2015</t>
  </si>
  <si>
    <t>91908U</t>
  </si>
  <si>
    <t>CURVA 90 GRAUS PARA ELETRODUTO, PVC, ROSCÁVEL, DN 40 MM (1 1/4"), PARA CIRCUITOS TERMINAIS, INSTALADA EM LAJE - FORNECIMENTO E INSTALAÇÃO. AF_12/2015</t>
  </si>
  <si>
    <t>91926U</t>
  </si>
  <si>
    <t>CABO DE COBRE FLEXÍVEL ISOLADO, 2,5 MM², ANTI-CHAMA 450/750 V, PARA CIRCUITOS TERMINAIS - FORNECIMENTO E INSTALAÇÃO. AF_12/2015</t>
  </si>
  <si>
    <t>91928U</t>
  </si>
  <si>
    <t>CABO DE COBRE FLEXÍVEL ISOLADO, 4 MM², ANTI-CHAMA 450/750 V, PARA CIRCUITOS TERMINAIS - FORNECIMENTO E INSTALAÇÃO. AF_12/2015</t>
  </si>
  <si>
    <t>91930U</t>
  </si>
  <si>
    <t>CABO DE COBRE FLEXÍVEL ISOLADO, 6 MM², ANTI-CHAMA 450/750 V, PARA CIRCUITOS TERMINAIS - FORNECIMENTO E INSTALAÇÃO. AF_12/2015</t>
  </si>
  <si>
    <t>91932U</t>
  </si>
  <si>
    <t>CABO DE COBRE FLEXÍVEL ISOLADO, 10 MM², ANTI-CHAMA 450/750 V, PARA CIRCUITOS TERMINAIS - FORNECIMENTO E INSTALAÇÃO. AF_12/2015</t>
  </si>
  <si>
    <t>91936U</t>
  </si>
  <si>
    <t>CAIXA OCTOGONAL 4" X 4", PVC, INSTALADA EM LAJE - FORNECIMENTO E INSTALAÇÃO. AF_12/2015</t>
  </si>
  <si>
    <t>93141UDD</t>
  </si>
  <si>
    <t>PONTO DE TOMADA SIMPLES BAIXA (10A/250V) PARA ALVENARIA, COM ELETRODUTO DN 20MM (1/2") E CABO 2,5MM² - FORNECIMENTO E INSTALAÇÃO. AF_01/2016</t>
  </si>
  <si>
    <t>93141UDDD</t>
  </si>
  <si>
    <t>PONTO DE TOMADA SIMPLES BAIXA (10A/250V) PARA DRYWALL, COM ELETRODUTO DN 20MM (1/2") E CABO 2,5MM² - FORNECIMENTO E INSTALAÇÃO. AF_01/2016</t>
  </si>
  <si>
    <t>93141UDDDD</t>
  </si>
  <si>
    <t>PONTO DE TOMADA SIMPLES BAIXA (10A/250V) PARA DRYWALL, COM ELETRODUTO DN 25MM (3/4") E CABO 2,5MM² - FORNECIMENTO E INSTALAÇÃO. AF_01/2016</t>
  </si>
  <si>
    <t>93142UD</t>
  </si>
  <si>
    <t>PONTO DE TOMADA DUPLA BAIXA (10A/250V) PARA ALVENARIA, COM ELETRODUTO DN 20MM (1/2") E CABO 2,5 MM² - FORNECIMENTO E INSTALAÇÃO AF_01/2016</t>
  </si>
  <si>
    <t>93142UDD</t>
  </si>
  <si>
    <t>PONTO DE TOMADA DUPLA BAIXA (10A/250V) PARA DRYWALL, COM ELETRODUTO DN 20MM (1/2") E CABO 2,5 MM² - FORNECIMENTO E INSTALAÇÃO AF_01/2016</t>
  </si>
  <si>
    <t>93143UDD</t>
  </si>
  <si>
    <t>PONTO DE TOMADA SIMPLES MÉDIA (20A/250V) PARA DRYWALL, COM ELETRODUTO DN 20MM (1/2") E CABO 2,5MM² - FORNECIMENTO E INSTALAÇÃO. AF_01/2016</t>
  </si>
  <si>
    <t>93143UDDD</t>
  </si>
  <si>
    <t>PONTO DE TOMADA SIMPLES ALTA (20A/250V) PARA ALVENARIA, COM ELETRODUTO DN 25MM (3/4") E CABO 4,0 MM² - FORNECIMENTO E INSTALAÇÃO. AF_01/2016</t>
  </si>
  <si>
    <t>93145UD</t>
  </si>
  <si>
    <t>PONTO DE ILUMINAÇÃO SIMPLES 3 TECLAS (10A/250V) PARA DRYWALL, COM ELETRODUTO 25MM (3/4") E CABO 2,5 MM². AF_01/2016</t>
  </si>
  <si>
    <t>93654U</t>
  </si>
  <si>
    <t>DISJUNTOR MONOPOLAR TIPO DIN, CORRENTE NOMINAL DE 16A - FORNECIMENTO E INSTALAÇÃO. AF_04/2016</t>
  </si>
  <si>
    <t>93655U</t>
  </si>
  <si>
    <t>DISJUNTOR MONOPOLAR TIPO DIN, CORRENTE NOMINAL DE 20A - FORNECIMENTO E INSTALAÇÃO. AF_04/2016</t>
  </si>
  <si>
    <t>93662U</t>
  </si>
  <si>
    <t>DISJUNTOR BIPOLAR TIPO DIN, CORRENTE NOMINAL DE 20A - FORNECIMENTO E INSTALAÇÃO. AF_04/2016</t>
  </si>
  <si>
    <t>93671U</t>
  </si>
  <si>
    <t>DISJUNTOR TRIPOLAR TIPO DIN, CORRENTE NOMINAL DE 32A - FORNECIMENTO E INSTALAÇÃO. AF_04/2016</t>
  </si>
  <si>
    <t>PRMS-00123</t>
  </si>
  <si>
    <t>LUMINÁRIA DE SOBREPOR TIPO CALHA COM 2 LÂMPADAS EM LED 120CM - FORNECIMENTO E NSTALAÇÃO</t>
  </si>
  <si>
    <t>INSTALAÇÕES REDE ESTRUTURADA</t>
  </si>
  <si>
    <t>73861/20U</t>
  </si>
  <si>
    <t>CONDULETE 3/4" EM LIGA DE ALUMÍNIO FUNDIDO TIPO "T" - FORNECIMENTO E INSTALACAO</t>
  </si>
  <si>
    <t>73861/21U</t>
  </si>
  <si>
    <t>CONDULETE 1" EM LIGA DE ALUMÍNIO FUNDIDO TIPO "T" - FORNECIMENTO E INSTALACAO</t>
  </si>
  <si>
    <t>83457U</t>
  </si>
  <si>
    <t>CONDULETE PVC TIPO "LB" 3/4" SEM TAMPA - FORNECIMENTO E INSTALACAO</t>
  </si>
  <si>
    <t>90447U</t>
  </si>
  <si>
    <t>RASGO EM ALVENARIA PARA ELETRODUTOS COM DIAMETROS MENORES OU IGUAIS A 40 MM. AF_05/2015</t>
  </si>
  <si>
    <t>90456U</t>
  </si>
  <si>
    <t>QUEBRA EM ALVENARIA PARA INSTALAÇÃO DE CAIXA DE TOMADA (4X4 OU 4X2). AF_05/2015</t>
  </si>
  <si>
    <t>91854U</t>
  </si>
  <si>
    <t>ELETRODUTO FLEXÍVEL CORRUGADO, PVC, DN 25 MM (3/4"), PARA CIRCUITOS TERMINAIS, INSTALADO EM PAREDE - FORNECIMENTO E INSTALAÇÃO. AF_12/2015</t>
  </si>
  <si>
    <t>91941U</t>
  </si>
  <si>
    <t>CAIXA RETANGULAR 4" X 2" BAIXA (0,30 M DO PISO), PVC, INSTALADA EM PAREDE - FORNECIMENTO E INSTALAÇÃO. AF_12/2015</t>
  </si>
  <si>
    <t>93008U</t>
  </si>
  <si>
    <t>ELETRODUTO RÍGIDO ROSCÁVEL, PVC, DN 50 MM (1 1/2") - FORNECIMENTO E INSTALAÇÃO. AF_12/2015</t>
  </si>
  <si>
    <t>98295U</t>
  </si>
  <si>
    <t>CABO ELETRONICO UTP, 4 PARES, CAT 5e - FORNECIMENTO E INSTALAÇÃO</t>
  </si>
  <si>
    <t>98301U</t>
  </si>
  <si>
    <t>PATCH PAINEL MODULAR 1U, 24 PORTAS, CAT. 5e - FORNECIMENTO E INSTALAÇÃO</t>
  </si>
  <si>
    <t>98307UD</t>
  </si>
  <si>
    <t>TOMADA DE REDE, 2 MÓDULOS RJ 45 - FORNECIMENTO E INSTALAÇÃO</t>
  </si>
  <si>
    <t>PRMS-00083</t>
  </si>
  <si>
    <t>GUIA DE CABOS HORIZONTAL</t>
  </si>
  <si>
    <t>PRMS-00089</t>
  </si>
  <si>
    <t>CERTIFICAÇÃO DE CABEAMENTO ESTRUTURADO COM EMISSÃO DE LAUDO</t>
  </si>
  <si>
    <t>PRMS-00090</t>
  </si>
  <si>
    <t>IDENTIFICAÇÃO DE PONTOS DO CABEAMENTO ESTRUTURADO</t>
  </si>
  <si>
    <t>PRMS-00181</t>
  </si>
  <si>
    <t>PATCH CORD CAT. 5e DE 2,5M</t>
  </si>
  <si>
    <t>INSTALAÇÕES HIDRÁULICAS</t>
  </si>
  <si>
    <t>6082U</t>
  </si>
  <si>
    <t>PINTURA EM VERNIZ SINTETICO BRILHANTE EM MADEIRA, TRES DEMAOS</t>
  </si>
  <si>
    <t>88416U</t>
  </si>
  <si>
    <t>APLICAÇÃO MANUAL DE PINTURA COM TINTA TEXTURIZADA ACRÍLICA EM PANOS COM PRESENÇA DE VÃOS DE EDIFÍCIOS DE MÚLTIPLOS PAVIMENTOS, UMA COR. AF_06/2014</t>
  </si>
  <si>
    <t>88486U</t>
  </si>
  <si>
    <t>APLICAÇÃO MANUAL DE PINTURA COM TINTA LÁTEX PVA EM TETO, DUAS DEMÃOS. AF_06/2014</t>
  </si>
  <si>
    <t>88487U</t>
  </si>
  <si>
    <t>APLICAÇÃO MANUAL DE PINTURA COM TINTA LÁTEX PVA EM PAREDES, DUAS DEMÃOS. AF_06/2014</t>
  </si>
  <si>
    <t>88496U</t>
  </si>
  <si>
    <t>APLICAÇÃO E LIXAMENTO DE MASSA LÁTEX EM TETO, DUAS DEMÃOS. AF_06/2014</t>
  </si>
  <si>
    <t>88497U</t>
  </si>
  <si>
    <t>APLICAÇÃO E LIXAMENTO DE MASSA LÁTEX EM PAREDES, DUAS DEMÃOS. AF_06/2014</t>
  </si>
  <si>
    <t>90777U</t>
  </si>
  <si>
    <t>ENGENHEIRO CIVIL DE OBRA JUNIOR COM ENCARGOS COMPLEMENTARES</t>
  </si>
  <si>
    <t>H</t>
  </si>
  <si>
    <t>PRMS-00005</t>
  </si>
  <si>
    <t>ENGENHEIRO DE SEGURANÇA DO TRABALHO JUNIOR COM ENCARGOS COMPLEMENTARES</t>
  </si>
  <si>
    <t>9537U</t>
  </si>
  <si>
    <t>LIMPEZA FINAL DA OBRA</t>
  </si>
  <si>
    <t>PRMS-00145</t>
  </si>
  <si>
    <t>HABITE-SE</t>
  </si>
  <si>
    <t xml:space="preserve">TOTAL GERAL: </t>
  </si>
  <si>
    <t>LONA PLASTICA PRETA, E= 150 MICRA</t>
  </si>
  <si>
    <t>MAT.</t>
  </si>
  <si>
    <t>88270U</t>
  </si>
  <si>
    <t>IMPERMEABILIZADOR COM ENCARGOS COMPLEMENTARES</t>
  </si>
  <si>
    <t>PREÇO (mão-de-obra):</t>
  </si>
  <si>
    <t>PREÇO (material):</t>
  </si>
  <si>
    <t>PREÇO TOTAL (unit.):</t>
  </si>
  <si>
    <t>LS(%): 0,00</t>
  </si>
  <si>
    <t>BDI(%): 26,77</t>
  </si>
  <si>
    <t>ADM(%): 0,00</t>
  </si>
  <si>
    <t>TOTAL TAXA:</t>
  </si>
  <si>
    <t>PREÇO TOTAL UNIT. (c/ taxa):</t>
  </si>
  <si>
    <t>QUANTIDADE:</t>
  </si>
  <si>
    <t>PREÇO TOTAL (c/ taxa):</t>
  </si>
  <si>
    <t>88316U</t>
  </si>
  <si>
    <t>SERVENTE COM ENCARGOS COMPLEMENTARES</t>
  </si>
  <si>
    <t>88309U</t>
  </si>
  <si>
    <t>PEDREIRO COM ENCARGOS COMPLEMENTARES</t>
  </si>
  <si>
    <t>SARRAFO DE MADEIRA NAO APARELHADA *2,5 X 7* CM, MACARANDUBA, ANGELIM OU EQUIVALENTE DA REGIAO</t>
  </si>
  <si>
    <t>PECA DE MADEIRA NATIVA / REGIONAL 7,5 X 7,5CM (3X3) NAO APARELHADA (P/FORMA)</t>
  </si>
  <si>
    <t>PLACA DE OBRA (PARA CONSTRUCAO CIVIL) EM CHAPA GALVANIZADA *NÂº 22*, DE *2,0 X 1,125* M.</t>
  </si>
  <si>
    <t>PREGO DE ACO POLIDO COM CABECA 18 X 30 (2 3/4 X 10)</t>
  </si>
  <si>
    <t>KG</t>
  </si>
  <si>
    <t>88262U</t>
  </si>
  <si>
    <t>CARPINTEIRO DE FORMAS COM ENCARGOS COMPLEMENTARES</t>
  </si>
  <si>
    <t>94962U</t>
  </si>
  <si>
    <t>CONCRETO MAGRO PARA LASTRO, TRAÇO 1:4,5:4,5 (CIMENTO/ AREIA MÉDIA/ BRITA 1) - PREPARO MECÂNICO COM BETONEIRA 400 L. AF_07/2016</t>
  </si>
  <si>
    <t>88264U</t>
  </si>
  <si>
    <t>ELETRICISTA COM ENCARGOS COMPLEMENTARES</t>
  </si>
  <si>
    <t>ARAME GALVANIZADO 18 BWG, 1,24MM (0,009 KG/M)</t>
  </si>
  <si>
    <t>TELA FACHADEIRA EM POLIETILENO, ROLO DE 3 X 100 M (L X C), COR BRANCA, SEM LOGOMARCA - PARA PROTECAO DE OBRAS</t>
  </si>
  <si>
    <t>CHAPA DE MADEIRA COMPENSADA RESINADA PARA FORMA DE CONCRETO, DE *2,2 X 1,1* M, E = 12 MM</t>
  </si>
  <si>
    <t>PREGO DE ACO POLIDO COM CABECA 18 X 27 (2 1/2 X 10)</t>
  </si>
  <si>
    <t>FERROLHO/FECHO/TARJETA OU TRINCO PINO REDONDO 8" SOBREPOR FERRO ZINC/GALV OU POLIDO "</t>
  </si>
  <si>
    <t>73953/6U</t>
  </si>
  <si>
    <t>LUMINARIA TIPO CALHA, DE SOBREPOR, COM REATOR DE PARTIDA RAPIDA E LAMPADA FLUORESCENTE 2X40W, COMPLETA, FORNECIMENTO E INSTALACAO</t>
  </si>
  <si>
    <t>74043/1U</t>
  </si>
  <si>
    <t>CONDULETE PVC TIPO B 3/4? SEM TAMPA, FORNECIMENTO E INSTALACAO</t>
  </si>
  <si>
    <t>91170U</t>
  </si>
  <si>
    <t>FIXAÇÃO DE TUBOS HORIZONTAIS DE PVC, CPVC OU COBRE DIÂMETROS MENORES OU IGUAIS A 40 MM OU ELETROCALHAS ATÉ 150MM DE LARGURA, COM ABRAÇADEIRA METÁLICA RÍGIDA TIPO D 1/2?, FIXADA EM PERFILADO EM LAJE. AF_05/2015</t>
  </si>
  <si>
    <t>91173U</t>
  </si>
  <si>
    <t>FIXAÇÃO DE TUBOS VERTICAIS DE PPR DIÂMETROS MENORES OU IGUAIS A 40 MM COM ABRAÇADEIRA METÁLICA RÍGIDA TIPO D 1/2", FIXADA EM PERFILADO EM ALVENARIA. AF_05/2015</t>
  </si>
  <si>
    <t>91852U</t>
  </si>
  <si>
    <t>ELETRODUTO FLEXÍVEL CORRUGADO, PVC, DN 20 MM (1/2"), PARA CIRCUITOS TERMINAIS, INSTALADO EM PAREDE - FORNECIMENTO E INSTALAÇÃO. AF_12/2015</t>
  </si>
  <si>
    <t>91862U</t>
  </si>
  <si>
    <t>ELETRODUTO RÍGIDO ROSCÁVEL, PVC, DN 20 MM (1/2"), PARA CIRCUITOS TERMINAIS, INSTALADO EM FORRO - FORNECIMENTO E INSTALAÇÃO. AF_12/2015</t>
  </si>
  <si>
    <t>91870U</t>
  </si>
  <si>
    <t>ELETRODUTO RÍGIDO ROSCÁVEL, PVC, DN 20 MM (1/2"), PARA CIRCUITOS TERMINAIS, INSTALADO EM PAREDE - FORNECIMENTO E INSTALAÇÃO. AF_12/2015</t>
  </si>
  <si>
    <t>91924U</t>
  </si>
  <si>
    <t>CABO DE COBRE FLEXÍVEL ISOLADO, 1,5 MM², ANTI-CHAMA 450/750 V, PARA CIRCUITOS TERMINAIS - FORNECIMENTO E INSTALAÇÃO. AF_12/2015</t>
  </si>
  <si>
    <t>92023U</t>
  </si>
  <si>
    <t>INTERRUPTOR SIMPLES (1 MÓDULO) COM 1 TOMADA DE EMBUTIR 2P+T 10 A, INCLUINDO SUPORTE E PLACA - FORNECIMENTO E INSTALAÇÃO. AF_12/2015</t>
  </si>
  <si>
    <t>92543U</t>
  </si>
  <si>
    <t>TRAMA DE MADEIRA COMPOSTA POR TERÇAS PARA TELHADOS DE ATÉ 2 ÁGUAS PARA TELHA ONDULADA DE FIBROCIMENTO, METÁLICA, PLÁSTICA OU TERMOACÚSTICA, INCLUSO TRANSPORTE VERTICAL. AF_12/2015</t>
  </si>
  <si>
    <t>94210U</t>
  </si>
  <si>
    <t>TELHAMENTO COM TELHA ONDULADA DE FIBROCIMENTO, COM RECOBRIMENTO LATERAL DE 1 1/4 DE ONDA PARA TELHADO COM INCLINAÇÃO MÁXIMA DE 10°, COM ATÉ 2 ÁGUAS, INCLUSO IÇAMENTO</t>
  </si>
  <si>
    <t>ANDAIME METALICO TUBULAR DE ENCAIXE, TIPO DE TORRE, COM LARGURA DE 1 ATE 1,5 M E ALTURA DE *1,00 M* (LOCACAO)</t>
  </si>
  <si>
    <t>PRMS-00109.1(SINDU)</t>
  </si>
  <si>
    <t>ALUGUEL CAÇAMBA ESTACIONÁRIA CAP=4M3</t>
  </si>
  <si>
    <t>EQ.LOC</t>
  </si>
  <si>
    <t>PRMS-00181.1</t>
  </si>
  <si>
    <t>SALVA PISO 1,20X25M</t>
  </si>
  <si>
    <t>ELETRODO AWS E-6013 (OK 46.00; WI 613) D = 4MM ( SOLDA ELETRICA )</t>
  </si>
  <si>
    <t>84662UD</t>
  </si>
  <si>
    <t>PINTURA COM TINTA PROTETORA, DUAS DEMAOS SOBRE SUPERFICIE METALICA</t>
  </si>
  <si>
    <t>88240U</t>
  </si>
  <si>
    <t>AJUDANTE DE ESTRUTURA METÁLICA COM ENCARGOS COMPLEMENTARES</t>
  </si>
  <si>
    <t>88278U</t>
  </si>
  <si>
    <t>MONTADOR DE ESTRUTURA METÁLICA COM ENCARGOS COMPLEMENTARES</t>
  </si>
  <si>
    <t>88315U</t>
  </si>
  <si>
    <t>SERRALHEIRO COM ENCARGOS COMPLEMENTARES</t>
  </si>
  <si>
    <t>PRMS-00180.1</t>
  </si>
  <si>
    <t>BARRA 6 M</t>
  </si>
  <si>
    <t>PRMS-00180.10</t>
  </si>
  <si>
    <t>PRMS-00180.11</t>
  </si>
  <si>
    <t>PRMS-00180.12</t>
  </si>
  <si>
    <t>PRMS-00180.13</t>
  </si>
  <si>
    <t>PRMS-00180.14</t>
  </si>
  <si>
    <t>PRMS-00180.15</t>
  </si>
  <si>
    <t>PRMS-00180.16</t>
  </si>
  <si>
    <t>PRMS-00180.18</t>
  </si>
  <si>
    <t>PR-MS-00180.2</t>
  </si>
  <si>
    <t>PRMS-00180.3</t>
  </si>
  <si>
    <t>PRMS-00180.4</t>
  </si>
  <si>
    <t>CANTONEIRA 50X50 #12</t>
  </si>
  <si>
    <t>m</t>
  </si>
  <si>
    <t>PRMS-00180.5</t>
  </si>
  <si>
    <t>VIGA 10X25 - 2 250X50X20 #11</t>
  </si>
  <si>
    <t>PRMS-00180.6</t>
  </si>
  <si>
    <t>VIGA 10X15 - 2 150X50X20 #11</t>
  </si>
  <si>
    <t>PRMS-00180.7</t>
  </si>
  <si>
    <t>PRMS-00180.8</t>
  </si>
  <si>
    <t>PRMS-00180.9</t>
  </si>
  <si>
    <t>CIMENTO BRANCO</t>
  </si>
  <si>
    <t>ARGAMASSA COLANTE AC I PARA CERAMICAS</t>
  </si>
  <si>
    <t>PISO EM GRANITO BRANCO QUARTZ E=2CM LEVIGADO</t>
  </si>
  <si>
    <t>88274U</t>
  </si>
  <si>
    <t>MARMORISTA/GRANITEIRO COM ENCARGOS COMPLEMENTARES</t>
  </si>
  <si>
    <t>PISO EM GRANITO, POLIDO, TIPO AMENDOA/ AMARELO CAPRI/ AMARELO DOURADOCARIOCA OU OUTROS EQUIVALENTES DA REGIAO, FORMATO MENOR OU IGUAL A 3025 CM2,E= *2* CM</t>
  </si>
  <si>
    <t>RODAPE GRANITO 10 X 2CM</t>
  </si>
  <si>
    <t>87373U</t>
  </si>
  <si>
    <t>ARGAMASSA TRAÇO 1:4 (CIMENTO E AREIA MÉDIA) PARA CONTRAPISO, PREPARO MANUAL. AF_06/2014</t>
  </si>
  <si>
    <t>FECHADURA AUXILIAR SEGURANCA, DE EMBUTIR, REFORCADA, MAQUINA DE 40 A 55 MM, COM CILINDRO, CROMADA, PARA PORTA EXTERNA - COMPLETA</t>
  </si>
  <si>
    <t>CJ</t>
  </si>
  <si>
    <t>88239U</t>
  </si>
  <si>
    <t>AJUDANTE DE CARPINTEIRO COM ENCARGOS COMPLEMENTARES</t>
  </si>
  <si>
    <t>88261U</t>
  </si>
  <si>
    <t>CARPINTEIRO DE ESQUADRIA COM ENCARGOS COMPLEMENTARES</t>
  </si>
  <si>
    <t>TELA DE ACO SOLDADA GALVANIZADA/ZINCADA PARA ALVENARIA, FIO D = *1,20 a 1,70* MM, MALHA 15 X 15 MM, (C X L) *50 X 7,5* CM.</t>
  </si>
  <si>
    <t>PINO DE ACO COM FURO, HASTE = 27 MM (ACAO DIRETA)</t>
  </si>
  <si>
    <t>CENTO</t>
  </si>
  <si>
    <t>BLOCO CERAMICO (ALVENARIA DE VEDACAO), DE 9 X 19 X 19 CM</t>
  </si>
  <si>
    <t>MIL</t>
  </si>
  <si>
    <t>87292U</t>
  </si>
  <si>
    <t>ARGAMASSA TRAÇO 1:2:8 (CIMENTO, CAL E AREIA MÉDIA) PARA EMBOÇO/MASSA ÚNICA/ASSENTAMENTO DE ALVENARIA DE VEDAÇÃO, PREPARO MECÂNICO COM BETONEIRA 400 L. AF_06/2014</t>
  </si>
  <si>
    <t>87369U</t>
  </si>
  <si>
    <t>ARGAMASSA TRAÇO 1:2:8 (CIMENTO, CAL E AREIA MÉDIA) PARA EMBOÇO/MASSA ÚNICA/ASSENTAMENTO DE ALVENARIA DE VEDAÇÃO, PREPARO MANUAL. AF_06/2014</t>
  </si>
  <si>
    <t>TELA DE ARAME GALV, HEXAGONAL, FIO 0,56 MM (24 BWG), MALHA 1/2", H = 1 M</t>
  </si>
  <si>
    <t>MANTA DE POLIETILENO EXPANDIDO (PEBD), E = 5 MM (COLETADO CAIXA)</t>
  </si>
  <si>
    <t>90802U</t>
  </si>
  <si>
    <t>ADUELA / MARCO / BATENTE PARA PORTA DE 80X210CM, PADRÃO MÉDIO - FORNECIMENTO E MONTAGEM. AF_08/2015</t>
  </si>
  <si>
    <t>90817U</t>
  </si>
  <si>
    <t>ADUELA / MARCO / BATENTE PARA PORTA DE 80X210CM, FIXAÇÃO COM ARGAMASSA - SOMENTE INSTALAÇÃO. AF_08/2015_P</t>
  </si>
  <si>
    <t>90828U</t>
  </si>
  <si>
    <t>ALIZAR / GUARNIÇÃO DE 5X1,5CM PARA PORTA DE 80X210CM FIXADO COM PREGOS, PADRÃO MÉDIO - FORNECIMENTO E INSTALAÇÃO. AF_08/2015_P</t>
  </si>
  <si>
    <t>91011U</t>
  </si>
  <si>
    <t>PORTA DE MADEIRA PARA VERNIZ, SEMI-OCA (LEVE OU MÉDIA), 80X210CM, ESPESSURA DE 3,5CM, INCLUSO DOBRADIÇAS - FORNECIMENTO E INSTALAÇÃO. AF_08/2015</t>
  </si>
  <si>
    <t>DESMOLDANTE PROTETOR PARA FORMAS DE MADEIRA, DE BASE OLEOSA EMULSIONADA EM AGUA</t>
  </si>
  <si>
    <t>ESPACADOR / DISTANCIADOR EM PLASTICO (COLETADO CAIXA)</t>
  </si>
  <si>
    <t>87294U</t>
  </si>
  <si>
    <t>ARGAMASSA TRAÇO 1:2:9 (CIMENTO, CAL E AREIA MÉDIA) PARA EMBOÇO/MASSA ÚNICA/ASSENTAMENTO DE ALVENARIA DE VEDAÇÃO, PREPARO MECÂNICO COM BETONEIRA 600 L. AF_06/2014</t>
  </si>
  <si>
    <t>92270U</t>
  </si>
  <si>
    <t>FABRICAÇÃO DE FÔRMA PARA VIGAS, COM MADEIRA SERRADA, E = 25 MM. AF_12/2015</t>
  </si>
  <si>
    <t>92793U</t>
  </si>
  <si>
    <t>CORTE E DOBRA DE AÇO CA-50, DIÂMETRO DE 8.0 MM, UTILIZADO EM ESTRUTURAS DIVERSAS, EXCETO LAJES. AF_12/2015</t>
  </si>
  <si>
    <t>94970U</t>
  </si>
  <si>
    <t>CONCRETO FCK = 20MPA, TRAÇO 1:2,7:3 (CIMENTO/ AREIA MÉDIA/ BRITA 1) - PREPARO MECÂNICO COM BETONEIRA 600 L. AF_07/2016</t>
  </si>
  <si>
    <t>ARAME GALVANIZADO 10 BWG, 3,40 MM (0,0713 KG/M)</t>
  </si>
  <si>
    <t>CHAPA DE GESSO ACARTONADO, STANDARD (ST), COR BRANCA, E = 12,5 MM, 1200 X 2400 MM (L X C)</t>
  </si>
  <si>
    <t>PERFIL CANALETA, FORMATO C, EM ACO ZINCADO, PARA ESTRUTURA FORRO DRYWALL, E = 0,5 MM, *46 X 18* (L X H), COMPRIMENTO 3 M</t>
  </si>
  <si>
    <t>PENDURAL OU PRESILHA REGULADORA, EM ACO GALVANIZADO, COM CORPO, MOLA E REBITE, PARA PERFIL TIPO CANALETA DE ESTRUTURA EM FORROS DRYWALL</t>
  </si>
  <si>
    <t>FITA DE PAPEL REFORCADA COM LAMINA DE METAL PARA REFORCO DE CANTOS DE CHAPA DE GESSO PARA DRYWALL</t>
  </si>
  <si>
    <t>MASSA DE REJUNTE EM PO PARA DRYWALL, A BASE DE GESSO, SECAGEM RAPIDA, PARA TRATAMENTO DE JUNTAS DE CHAPA DE GESSO (COM ADICAO DE AGUA)</t>
  </si>
  <si>
    <t>PARAFUSO DRY WALL, EM ACO FOSFATIZADO, CABECA TROMBETA E PONTA AGULHA (TA), COMPRIMENTO 25 MM</t>
  </si>
  <si>
    <t>PARAFUSO DRY WALL, EM ACO ZINCADO, CABECA LENTILHA E PONTA BROCA (LB), LARGURA 4,2 MM, COMPRIMENTO 13 MM</t>
  </si>
  <si>
    <t>PARAFUSO ZINCADO, AUTOBROCANTE, FLANGEADO, 4,2 X 19"</t>
  </si>
  <si>
    <t>PINO DE ACO COM ARRUELA CONICA, DIAMETRO ARRUELA = *23* MM E COMP HASTE = *27* MM (ACAO INDIRETA)</t>
  </si>
  <si>
    <t>PERFIL GUIA, FORMATO U, EM ACO ZINCADO, PARA ESTRUTURA PAREDE DRYWALL, E = 0,5 MM, 70 X 3000 MM (L X C)</t>
  </si>
  <si>
    <t>PERFIL MONTANTE, FORMATO C, EM ACO ZINCADO, PARA ESTRUTURA PAREDE DRYWALL, E= 0,5 MM, 70 X 3000 MM (L X C)</t>
  </si>
  <si>
    <t>FITA DE PAPEL MICROPERFURADO, 50 X 150 MM, PARA TRATAMENTO DE JUNTAS DE CHAPA DE GESSO PARA DRYWALL</t>
  </si>
  <si>
    <t>SER.MO</t>
  </si>
  <si>
    <t>FELTRO EM LÃ DE ROCHA, 1 FACE REVESTIDA COM PAPEL ALUMINIZADO, EM ROLO, DENSIDADE = 32 KG/M3, E=*50* MM (COLETADO CAIXA)</t>
  </si>
  <si>
    <t>PRMS-00114.1</t>
  </si>
  <si>
    <t>JANELA DE ALUMÍNIO COM VIDRO TEMPERADO DE CORRER COM 4 FOLHAS, INCLUSO FERRAGENS - CONFORME PROJETO (J1)</t>
  </si>
  <si>
    <t>PRMS-00115.1</t>
  </si>
  <si>
    <t>JANELA DE ALUMÍNIO COM VIDRO TEMPERADO COM 2 FOLHAS DE CORRER, INCLUSO FERRAGENS - CONFORME PROJETO (J2)</t>
  </si>
  <si>
    <t>DISJUNTOR TIPO NEMA, TRIPOLAR 10 ATE 50A</t>
  </si>
  <si>
    <t>88247U</t>
  </si>
  <si>
    <t>AUXILIAR DE ELETRICISTA COM ENCARGOS COMPLEMENTARES</t>
  </si>
  <si>
    <t>QUADRO DE DISTRIBUICAO, COM BARRAMENTO TERRA / NEUTRO, DE EMBUTIR, PARA 16 DISJUNTORES DIN</t>
  </si>
  <si>
    <t>393U</t>
  </si>
  <si>
    <t>ABRACADEIRA EM ACO PARA AMARRACAO DE ELETRODUTOS, TIPO D, COM 1" E PARAFUSO DE FIXACAO</t>
  </si>
  <si>
    <t>ABRACADEIRA EM ACO PARA AMARRACAO DE ELETRODUTOS, TIPO D, COM 1/2" E PARAFUSO DE FIXACAO</t>
  </si>
  <si>
    <t>ABRACADEIRA EM ACO PARA AMARRACAO DE ELETRODUTOS, TIPO D, COM 1 1/4" E PARAFUSO DE FIXACAO</t>
  </si>
  <si>
    <t>ABRACADEIRA EM ACO PARA AMARRACAO DE ELETRODUTOS, TIPO D, COM 3/4" E PARAFUSO DE FIXACAO</t>
  </si>
  <si>
    <t>88248U</t>
  </si>
  <si>
    <t>AUXILIAR DE ENCANADOR OU BOMBEIRO HIDRÁULICO COM ENCARGOS COMPLEMENTARES</t>
  </si>
  <si>
    <t>88267U</t>
  </si>
  <si>
    <t>ENCANADOR OU BOMBEIRO HIDRÁULICO COM ENCARGOS COMPLEMENTARES</t>
  </si>
  <si>
    <t>88629U</t>
  </si>
  <si>
    <t>ARGAMASSA TRAÇO 1:3 (CIMENTO E AREIA MÉDIA), PREPARO MANUAL. AF_08/2014</t>
  </si>
  <si>
    <t>ELETRODUTO DE PVC RIGIDO ROSCAVEL DE 1/2 ", SEM LUVA</t>
  </si>
  <si>
    <t>ARAME RECOZIDO 16 BWG, 1,60 MM (0,016 KG/M)</t>
  </si>
  <si>
    <t>ELETRODUTO DE PVC RIGIDO ROSCAVEL DE 3/4 ", SEM LUVA</t>
  </si>
  <si>
    <t>ELETRODUTO DE PVC RIGIDO ROSCAVEL DE 1 ", SEM LUVA</t>
  </si>
  <si>
    <t>ELETRODUTO DE PVC RIGIDO ROSCAVEL DE 1 1/4 ", SEM LUVA</t>
  </si>
  <si>
    <t>CURVA 90 GRAUS, LONGA, DE PVC RIGIDO ROSCAVEL, DE 1/2", PARA ELETRODUTO</t>
  </si>
  <si>
    <t>CURVA 90 GRAUS, LONGA, DE PVC RIGIDO ROSCAVEL, DE 3/4", PARA ELETRODUTO</t>
  </si>
  <si>
    <t>CURVA 90 GRAUS, LONGA, DE PVC RIGIDO ROSCAVEL, DE 1", PARA ELETRODUTO</t>
  </si>
  <si>
    <t>CURVA 90 GRAUS, LONGA, DE PVC RIGIDO ROSCAVEL, DE 1 1/4", PARA ELETRODUTO</t>
  </si>
  <si>
    <t>FITA ISOLANTE ADESIVA ANTICHAMA, USO ATE 750 V, EM ROLO DE 19 MM X 5 M</t>
  </si>
  <si>
    <t>CABO DE COBRE ISOLAMENTO ANTI-CHAMA 450/750V 2,5MM2, TP PIRASTIC PIRELLI OU EQUIV</t>
  </si>
  <si>
    <t>CABO DE COBRE ISOLAMENTO ANTI-CHAMA 450/750V 4MM2, TP PIRASTIC PIRELLI OU EQUIV</t>
  </si>
  <si>
    <t>CABO DE COBRE ISOLAMENTO ANTI-CHAMA 450/750V 6MM2, TP PIRASTIC PIRELLI OU EQUIV</t>
  </si>
  <si>
    <t>CABO DE COBRE ISOLAMENTO ANTI-CHAMA 450/750V 10MM2, TP PIRASTIC PIRELLI OU EQUIV</t>
  </si>
  <si>
    <t>CAIXA OCTOGONAL DE FUNDO MOVEL, EM PVC, DE 4" X 4", PARA ELETRODUTO FLEXIVEL CORRUGADO</t>
  </si>
  <si>
    <t>91940U</t>
  </si>
  <si>
    <t>CAIXA RETANGULAR 4" X 2" MÉDIA (1,30 M DO PISO), PVC, INSTALADA EM PAREDE - FORNECIMENTO E INSTALAÇÃO. AF_12/2015</t>
  </si>
  <si>
    <t>91996U</t>
  </si>
  <si>
    <t>TOMADA MÉDIA DE EMBUTIR (1 MÓDULO), 2P+T 10 A, INCLUINDO SUPORTE E PLACA - FORNECIMENTO E INSTALAÇÃO. AF_12/2015</t>
  </si>
  <si>
    <t>90456UD</t>
  </si>
  <si>
    <t>QUEBRA EM DRYWALL PARA INSTALAÇÃO DE CAIXA DE TOMADA (4X4 OU 4X2). AF_05/2015</t>
  </si>
  <si>
    <t>92004U</t>
  </si>
  <si>
    <t>TOMADA MÉDIA DE EMBUTIR (2 MÓDULOS), 2P+T 10 A, INCLUINDO SUPORTE E PLACA - FORNECIMENTO E INSTALAÇÃO. AF_12/2015</t>
  </si>
  <si>
    <t>91997U</t>
  </si>
  <si>
    <t>TOMADA MÉDIA DE EMBUTIR (1 MÓDULO), 2P+T 20 A, INCLUINDO SUPORTE E PLACA - FORNECIMENTO E INSTALAÇÃO. AF_12/2015</t>
  </si>
  <si>
    <t>91959UD</t>
  </si>
  <si>
    <t>INTERRUPTOR SIMPLES (3 MÓDULOS), 10A/250V, INCLUINDO SUPORTE E PLACA - FORNECIMENTO E INSTALAÇÃO. AF_12/2015</t>
  </si>
  <si>
    <t>TERMINAL A COMPRESSAO EM COBRE ESTANHADO PARA CABO 2,5 MM2, 1 FURO E 1 COMPRESSAO, PARA PARAFUSO DE FIXACAO M5</t>
  </si>
  <si>
    <t>DISJUNTOR TIPO DIN/IEC, MONOPOLAR DE 6 ATE 32A</t>
  </si>
  <si>
    <t>TERMINAL A COMPRESSAO EM COBRE ESTANHADO PARA CABO 4 MM2, 1 FURO E 1 COMPRESSAO, PARA PARAFUSO DE FIXACAO M5</t>
  </si>
  <si>
    <t>DISJUNTOR TIPO DIN/IEC, BIPOLAR DE 6 ATE 32A</t>
  </si>
  <si>
    <t>TERMINAL A COMPRESSAO EM COBRE ESTANHADO PARA CABO 6 MM2, 1 FURO E 1 COMPRESSAO, PARA PARAFUSO DE FIXACAO M6</t>
  </si>
  <si>
    <t>DISJUNTOR TIPO DIN/IEC, TRIPOLAR DE 10 ATE 50A</t>
  </si>
  <si>
    <t>LAMPADA LED TUBULAR BIVOLT 18/20 W, BASE G13</t>
  </si>
  <si>
    <t>PRMS-00123.1</t>
  </si>
  <si>
    <t>LUMINÁRIA DE SOBREPOR TIPO CALHA COM 2 LÂMPADAS EM LED 120CM</t>
  </si>
  <si>
    <t>PRMS-00123.2</t>
  </si>
  <si>
    <t>PRMS-00123.3</t>
  </si>
  <si>
    <t>PLUG FÊMEA</t>
  </si>
  <si>
    <t>CONDULETE DE ALUMINIO TIPO T, PARA ELETRODUTO ROSCAVEL DE 3/4", COM TAMPA CEGA</t>
  </si>
  <si>
    <t>BUCHA EM ALUMINIO, COM ROSCA, DE 3/4", PARA ELETRODUTO</t>
  </si>
  <si>
    <t>ARRUELA EM ALUMINIO, COM ROSCA, DE 3/4", PARA ELETRODUTO</t>
  </si>
  <si>
    <t>CONDULETE DE ALUMINIO TIPO T, PARA ELETRODUTO ROSCAVEL DE 1", COM TAMPA CEGA</t>
  </si>
  <si>
    <t>BUCHA EM ALUMINIO, COM ROSCA, DE 1", PARA ELETRODUTO</t>
  </si>
  <si>
    <t>ARRUELA EM ALUMINIO, COM ROSCA, DE 1", PARA ELETRODUTO</t>
  </si>
  <si>
    <t>!EM PROCESSO DE DESATIVACAO! CONDULETE EM PVC, TIPO "LB", SEM TAMPA, DE 3/4"</t>
  </si>
  <si>
    <t>ELETRODUTO PVC FLEXIVEL CORRUGADO, COR AMARELA, DE 25 MM</t>
  </si>
  <si>
    <t>CAIXA DE PASSAGEM, EM PVC, DE 4" X 2", PARA ELETRODUTO FLEXIVEL CORRUGADO</t>
  </si>
  <si>
    <t>ELETRODUTO DE PVC RIGIDO ROSCAVEL DE 1 1/2 ", SEM LUVA</t>
  </si>
  <si>
    <t xml:space="preserve">CABO ELETRONICO UTP, 4 PARES, CAT 5e - FORNECIMENTO E INSTALAÇÃO </t>
  </si>
  <si>
    <t>CABO UTP, 4 PARES, CAT 5e</t>
  </si>
  <si>
    <t>PATCH PAINEL COM 19”, 1U, CAT. 5e, 24 PORTAS RJ45, PADRÃO DE PINAGEM T568A E T568B, DIÂMETRO DO CONDUTOR DE 22 A 26AWG, CORPO EM AÇO, GUIA DE CABOS TRASEIROS – MODELO DE REFERÊNCIA: FURUKAWA PATCH PANEL GIGALAN CAT. 5e 24P</t>
  </si>
  <si>
    <t>TOMADA RJ45, 8 FIOS, CAT 5E, CONJUNTO MONTADO PARA EMBUTIR 4" X 2" (PLACA +SUPORTE + MODULO)</t>
  </si>
  <si>
    <t>TOMADA RJ45, 8 FIOS, CAT 5E (APENAS MODULO)</t>
  </si>
  <si>
    <t>PRMS-00083.1</t>
  </si>
  <si>
    <t>GUIA DE CABOS HORIZONTAL COMPATÍVEL COM RACK 19”, 1U DE ALTURA, ESTRUTURA EM AÇO, COR PRETA, COM TAMPA METÁLICA REMOVÍVEL – MODELO DE REFERÊNCIA: FURUKAWA GUIA DE CABOS FECHADO 1U</t>
  </si>
  <si>
    <t>PRMS-00089.1</t>
  </si>
  <si>
    <t>ponto</t>
  </si>
  <si>
    <t>PRMS-00090.1</t>
  </si>
  <si>
    <t>ETIQUETA DE IDENTIFICAÇÃO</t>
  </si>
  <si>
    <t>PATCH CORD, CAT 5e, EXTENSÃO 2,5M</t>
  </si>
  <si>
    <t>VERNIZ SINTETICO BRILHANTE PARA MADEIRA, COM FILTRO SOLAR, USO INTERNO E EXTERNO (BASE SOLVENTE)</t>
  </si>
  <si>
    <t>LIXA EM FOLHA PARA PAREDE OU MADEIRA, NUMERO 120 (COR VERMELHA)</t>
  </si>
  <si>
    <t>SOLVENTE DILUENTE A BASE DE AGUARRAS</t>
  </si>
  <si>
    <t>88310U</t>
  </si>
  <si>
    <t>PINTOR COM ENCARGOS COMPLEMENTARES</t>
  </si>
  <si>
    <t>MASSA PARA TEXTURA LISA DE BASE ACRILICA, USO INTERNO E EXTERNO</t>
  </si>
  <si>
    <t>TINTA LATEX PVA PREMIUM, COR BRANCA</t>
  </si>
  <si>
    <t>MASSA CORRIDA PVA PARA PAREDES INTERNAS</t>
  </si>
  <si>
    <t>18L</t>
  </si>
  <si>
    <t>ENGENHEIRO CIVIL DE OBRA JUNIOR</t>
  </si>
  <si>
    <t>M.O.</t>
  </si>
  <si>
    <t>EXAMES - HORISTA (ENCARGOS COMPLEMENTARES) (COLETADO CAIXA)</t>
  </si>
  <si>
    <t>SEGURO - HORISTA (ENCARGOS COMPLEMENTARES) (COLETADO CAIXA)</t>
  </si>
  <si>
    <t>88237U</t>
  </si>
  <si>
    <t>EPI (ENCARGOS COMPLEMENTARES) - HORISTA</t>
  </si>
  <si>
    <t>ACIDO MURIATICO, DILUICAO 10% A 12% PARA USO EM LIMPEZA</t>
  </si>
  <si>
    <t>PRMS-00145.1</t>
  </si>
  <si>
    <t>PR.UNIT(R$)</t>
  </si>
  <si>
    <t>PR.TOTAL(R$)</t>
  </si>
  <si>
    <t>PART.(%)</t>
  </si>
  <si>
    <t>PART.ACUM.(%)</t>
  </si>
  <si>
    <t>Referência: SINAPI - MS – JUNHO/18 (com desoneração)</t>
  </si>
  <si>
    <t>Leis Sociais Desoneradas - referência SINAPI JUNHO 2018: LS =</t>
  </si>
  <si>
    <t>EXECUÇÃO MEZANINO E READEQUAÇÃO DE UMA SALA PR/MS</t>
  </si>
  <si>
    <t xml:space="preserve">EXECUÇÃO MEZANINO E READEQUAÇÃO DE UMA SALA PR/MS						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</si>
  <si>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</si>
  <si>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</si>
  <si>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</si>
  <si>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</si>
  <si>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</si>
  <si>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</si>
  <si>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</si>
  <si>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</si>
  <si>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</si>
  <si>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</si>
  <si>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</si>
  <si>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</si>
  <si>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</si>
  <si>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</si>
  <si>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</si>
  <si>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2.1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</si>
  <si>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</si>
  <si>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</si>
  <si>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</si>
  <si>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</si>
  <si>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</si>
  <si>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</si>
  <si>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</si>
  <si>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</si>
  <si>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</si>
  <si>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</si>
  <si>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</si>
  <si>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</si>
  <si>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</si>
  <si>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</si>
  <si>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</si>
  <si>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</si>
  <si>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</si>
  <si>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</si>
  <si>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</si>
  <si>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</si>
  <si>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</si>
  <si>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</si>
  <si>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</si>
  <si>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</si>
  <si>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</si>
  <si>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</si>
  <si>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</si>
  <si>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</si>
  <si>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</si>
  <si>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</si>
  <si>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</si>
  <si>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</si>
  <si>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</si>
  <si>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</si>
  <si>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</si>
  <si>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</si>
  <si>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</si>
  <si>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</si>
  <si>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</si>
  <si>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</si>
  <si>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</si>
  <si>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</si>
  <si>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</si>
  <si>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</si>
  <si>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</si>
  <si>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</si>
  <si>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</si>
  <si>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</si>
  <si>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</si>
  <si>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</si>
  <si>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</si>
  <si>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</si>
  <si>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</si>
  <si>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</si>
  <si>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</si>
  <si>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</si>
  <si>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</si>
  <si>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</si>
  <si>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</si>
  <si>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</si>
  <si>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</si>
  <si>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</si>
  <si>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</si>
  <si>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</si>
  <si>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</si>
  <si>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</si>
  <si>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</si>
  <si>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</si>
  <si>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</si>
  <si>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</si>
  <si>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</si>
  <si>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</si>
  <si>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</si>
  <si>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</si>
  <si>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6.1</t>
  </si>
  <si>
    <t>6.2</t>
  </si>
  <si>
    <t>7.1</t>
  </si>
  <si>
    <t>7.2</t>
  </si>
  <si>
    <t>7.3</t>
  </si>
  <si>
    <t>7.4</t>
  </si>
  <si>
    <t>7.5</t>
  </si>
  <si>
    <t>7.6</t>
  </si>
  <si>
    <t>8.1</t>
  </si>
  <si>
    <t>8.2</t>
  </si>
  <si>
    <t>9.1</t>
  </si>
  <si>
    <t>9.2</t>
  </si>
  <si>
    <t>4.38</t>
  </si>
  <si>
    <t>ELETRODUTO DE ACO GALVANIZADO ELETROLITICO DN 50MM (2 ), TIPO SEMI-PESADO - FORNECIMENTO E INSTALACAO</t>
  </si>
  <si>
    <t>72311UD</t>
  </si>
  <si>
    <t>CURVA 90 FERRO GALVANIZADO, COM ROSCA BSP MACHO/FÊMEA 2''</t>
  </si>
  <si>
    <t>ELETRODUTO FERRO GALV OU ZINCADO ELETROLIT SEMI-PESADO PAREDE 1,20MM - 2" NBR 13057</t>
  </si>
  <si>
    <t>ABRAÇADEIRA EM AÇO 2' TIPO U SIMPLES</t>
  </si>
  <si>
    <t>SUBTOTAL (item 9):</t>
  </si>
  <si>
    <t>SUBTOTAL (item 8):</t>
  </si>
  <si>
    <t>SUBTOTAL (item 7):</t>
  </si>
  <si>
    <t>SUBTOTAL (item 6):</t>
  </si>
  <si>
    <t>SUBTOTAL (item 5):</t>
  </si>
  <si>
    <t>SUBTOTAL (item 4):</t>
  </si>
  <si>
    <t>SUBTOTAL (item 3):</t>
  </si>
  <si>
    <t>SUBTOTAL (item 2):</t>
  </si>
  <si>
    <t>SUBTOTAL (item 1):</t>
  </si>
  <si>
    <t>SUBTOTAL (ITEM 1):</t>
  </si>
  <si>
    <t>SUBTOTAL (ITEM 2):</t>
  </si>
  <si>
    <t>SUBTOTAL (ITEM 3):</t>
  </si>
  <si>
    <t>SUBTOTAL (ITEM 4):</t>
  </si>
  <si>
    <t>SUBTOTAL (ITEM 5):</t>
  </si>
  <si>
    <t>SUBTOTAL (ITEM 6):</t>
  </si>
  <si>
    <t>SUBTOTAL (ITEM 8):</t>
  </si>
  <si>
    <t>SUBTOTAL (ITEM 7):</t>
  </si>
  <si>
    <t>SUBTOTAL (ITEM 9):</t>
  </si>
  <si>
    <t>MÊS 2</t>
  </si>
  <si>
    <t>MÊS 3</t>
  </si>
  <si>
    <t>PLANILHA ANALÍTICA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</si>
</sst>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_-&quot;R$ &quot;* #,##0.00_-;&quot;-R$ &quot;* #,##0.00_-;_-&quot;R$ &quot;* \-??_-;_-@_-"/>
    <numFmt numFmtId="165" formatCode="_-* #,##0.00_-;\-* #,##0.00_-;_-* \-??_-;_-@_-"/>
    <numFmt numFmtId="166" formatCode="0.00000%"/>
    <numFmt numFmtId="167" formatCode="#,##0.000000000"/>
    <numFmt numFmtId="168" formatCode="0.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u/>
      <sz val="11"/>
      <color rgb="FF000000"/>
      <name val="Arial"/>
      <family val="2"/>
    </font>
    <font>
      <b/>
      <sz val="8"/>
      <color rgb="FF160AFE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E6E6E6"/>
      </patternFill>
    </fill>
    <fill>
      <patternFill patternType="solid">
        <fgColor rgb="FFFFFF99"/>
        <bgColor rgb="FFF2F2F2"/>
      </patternFill>
    </fill>
    <fill>
      <patternFill patternType="solid">
        <fgColor rgb="FFCCFFFF"/>
        <bgColor rgb="FFCC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6E6E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18" fillId="0" borderId="0" xfId="0" applyFont="1"/>
    <xf numFmtId="4" fontId="18" fillId="0" borderId="0" xfId="0" applyNumberFormat="1" applyFont="1"/>
    <xf numFmtId="0" fontId="0" fillId="0" borderId="0" xfId="0" applyAlignment="1">
      <alignment horizontal="center"/>
    </xf>
    <xf numFmtId="9" fontId="0" fillId="0" borderId="0" xfId="43" applyFont="1" applyBorder="1" applyAlignment="1" applyProtection="1">
      <alignment horizontal="center"/>
    </xf>
    <xf numFmtId="0" fontId="19" fillId="0" borderId="0" xfId="0" applyFont="1" applyAlignment="1">
      <alignment horizontal="center"/>
    </xf>
    <xf numFmtId="0" fontId="23" fillId="0" borderId="0" xfId="0" applyFont="1" applyProtection="1">
      <protection locked="0"/>
    </xf>
    <xf numFmtId="10" fontId="23" fillId="0" borderId="0" xfId="43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/>
    <xf numFmtId="0" fontId="26" fillId="0" borderId="0" xfId="0" applyFont="1"/>
    <xf numFmtId="0" fontId="26" fillId="0" borderId="0" xfId="0" applyFont="1" applyAlignment="1">
      <alignment horizontal="center"/>
    </xf>
    <xf numFmtId="9" fontId="26" fillId="0" borderId="0" xfId="43" applyFont="1" applyBorder="1" applyAlignment="1" applyProtection="1">
      <alignment horizontal="center"/>
    </xf>
    <xf numFmtId="10" fontId="26" fillId="0" borderId="11" xfId="43" applyNumberFormat="1" applyFont="1" applyBorder="1" applyAlignment="1" applyProtection="1">
      <alignment horizontal="center"/>
    </xf>
    <xf numFmtId="10" fontId="26" fillId="0" borderId="11" xfId="43" applyNumberFormat="1" applyFont="1" applyBorder="1" applyAlignment="1" applyProtection="1">
      <alignment horizontal="center"/>
      <protection locked="0"/>
    </xf>
    <xf numFmtId="0" fontId="25" fillId="0" borderId="0" xfId="0" applyFont="1" applyAlignment="1">
      <alignment horizontal="center"/>
    </xf>
    <xf numFmtId="0" fontId="25" fillId="33" borderId="11" xfId="0" applyFont="1" applyFill="1" applyBorder="1" applyAlignment="1">
      <alignment horizontal="center"/>
    </xf>
    <xf numFmtId="0" fontId="25" fillId="33" borderId="11" xfId="0" applyFont="1" applyFill="1" applyBorder="1"/>
    <xf numFmtId="164" fontId="25" fillId="0" borderId="11" xfId="0" applyNumberFormat="1" applyFont="1" applyBorder="1" applyAlignment="1" applyProtection="1">
      <alignment horizontal="center"/>
      <protection locked="0"/>
    </xf>
    <xf numFmtId="44" fontId="25" fillId="36" borderId="11" xfId="42" applyFont="1" applyFill="1" applyBorder="1" applyAlignment="1" applyProtection="1">
      <alignment horizontal="center"/>
      <protection locked="0"/>
    </xf>
    <xf numFmtId="165" fontId="25" fillId="36" borderId="11" xfId="0" applyNumberFormat="1" applyFont="1" applyFill="1" applyBorder="1" applyAlignment="1" applyProtection="1">
      <alignment horizontal="center"/>
      <protection locked="0"/>
    </xf>
    <xf numFmtId="164" fontId="25" fillId="36" borderId="11" xfId="0" applyNumberFormat="1" applyFont="1" applyFill="1" applyBorder="1" applyAlignment="1" applyProtection="1">
      <alignment horizontal="center"/>
      <protection locked="0"/>
    </xf>
    <xf numFmtId="166" fontId="26" fillId="0" borderId="0" xfId="0" applyNumberFormat="1" applyFont="1"/>
    <xf numFmtId="0" fontId="20" fillId="0" borderId="0" xfId="0" applyFont="1" applyBorder="1" applyAlignment="1" applyProtection="1">
      <alignment horizontal="right" wrapText="1"/>
      <protection locked="0"/>
    </xf>
    <xf numFmtId="4" fontId="20" fillId="0" borderId="0" xfId="0" applyNumberFormat="1" applyFont="1" applyBorder="1" applyAlignment="1" applyProtection="1">
      <alignment horizontal="right" wrapText="1"/>
      <protection locked="0"/>
    </xf>
    <xf numFmtId="0" fontId="18" fillId="0" borderId="0" xfId="0" applyFont="1" applyBorder="1"/>
    <xf numFmtId="0" fontId="22" fillId="0" borderId="0" xfId="0" applyFont="1" applyBorder="1" applyAlignment="1" applyProtection="1">
      <alignment horizontal="center" vertical="center" wrapText="1"/>
      <protection locked="0"/>
    </xf>
    <xf numFmtId="0" fontId="26" fillId="0" borderId="11" xfId="0" applyFont="1" applyBorder="1" applyAlignment="1" applyProtection="1">
      <alignment horizontal="center"/>
    </xf>
    <xf numFmtId="0" fontId="26" fillId="0" borderId="11" xfId="0" applyFont="1" applyBorder="1" applyProtection="1"/>
    <xf numFmtId="0" fontId="26" fillId="0" borderId="11" xfId="0" applyFont="1" applyBorder="1" applyAlignment="1" applyProtection="1">
      <alignment wrapText="1"/>
    </xf>
    <xf numFmtId="0" fontId="26" fillId="0" borderId="12" xfId="0" applyFont="1" applyBorder="1" applyProtection="1"/>
    <xf numFmtId="0" fontId="26" fillId="0" borderId="12" xfId="0" applyFont="1" applyBorder="1" applyAlignment="1" applyProtection="1">
      <alignment horizontal="center" vertical="center"/>
    </xf>
    <xf numFmtId="0" fontId="26" fillId="0" borderId="13" xfId="0" applyFont="1" applyBorder="1" applyAlignment="1" applyProtection="1">
      <alignment horizontal="center"/>
    </xf>
    <xf numFmtId="0" fontId="16" fillId="0" borderId="0" xfId="0" applyFont="1" applyAlignment="1"/>
    <xf numFmtId="10" fontId="26" fillId="0" borderId="11" xfId="43" applyNumberFormat="1" applyFont="1" applyFill="1" applyBorder="1" applyAlignment="1" applyProtection="1">
      <alignment horizontal="center"/>
      <protection locked="0"/>
    </xf>
    <xf numFmtId="0" fontId="25" fillId="0" borderId="0" xfId="0" applyFont="1" applyBorder="1" applyAlignment="1"/>
    <xf numFmtId="0" fontId="24" fillId="0" borderId="0" xfId="0" applyFont="1" applyBorder="1" applyAlignment="1" applyProtection="1">
      <protection locked="0"/>
    </xf>
    <xf numFmtId="168" fontId="20" fillId="0" borderId="0" xfId="0" applyNumberFormat="1" applyFont="1" applyBorder="1" applyAlignment="1" applyProtection="1">
      <alignment horizontal="right" wrapText="1"/>
      <protection locked="0"/>
    </xf>
    <xf numFmtId="168" fontId="22" fillId="0" borderId="0" xfId="0" applyNumberFormat="1" applyFont="1" applyBorder="1" applyAlignment="1" applyProtection="1">
      <alignment horizontal="center" vertical="center" wrapText="1"/>
      <protection locked="0"/>
    </xf>
    <xf numFmtId="168" fontId="23" fillId="0" borderId="0" xfId="0" applyNumberFormat="1" applyFont="1" applyProtection="1">
      <protection locked="0"/>
    </xf>
    <xf numFmtId="168" fontId="0" fillId="0" borderId="0" xfId="0" applyNumberFormat="1" applyProtection="1">
      <protection locked="0"/>
    </xf>
    <xf numFmtId="168" fontId="0" fillId="0" borderId="0" xfId="0" applyNumberFormat="1"/>
    <xf numFmtId="0" fontId="29" fillId="38" borderId="11" xfId="0" applyFont="1" applyFill="1" applyBorder="1" applyAlignment="1">
      <alignment horizontal="left" vertical="top" wrapText="1"/>
    </xf>
    <xf numFmtId="0" fontId="29" fillId="38" borderId="11" xfId="0" applyFont="1" applyFill="1" applyBorder="1" applyAlignment="1">
      <alignment horizontal="center" vertical="top" wrapText="1"/>
    </xf>
    <xf numFmtId="4" fontId="29" fillId="38" borderId="11" xfId="0" applyNumberFormat="1" applyFont="1" applyFill="1" applyBorder="1" applyAlignment="1">
      <alignment horizontal="right" vertical="top" wrapText="1"/>
    </xf>
    <xf numFmtId="4" fontId="29" fillId="38" borderId="11" xfId="0" applyNumberFormat="1" applyFont="1" applyFill="1" applyBorder="1" applyAlignment="1">
      <alignment horizontal="right" vertical="top"/>
    </xf>
    <xf numFmtId="0" fontId="29" fillId="0" borderId="11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center" vertical="top" wrapText="1"/>
    </xf>
    <xf numFmtId="4" fontId="18" fillId="0" borderId="11" xfId="0" applyNumberFormat="1" applyFont="1" applyBorder="1" applyAlignment="1">
      <alignment horizontal="right" vertical="top" wrapText="1"/>
    </xf>
    <xf numFmtId="4" fontId="29" fillId="39" borderId="11" xfId="0" applyNumberFormat="1" applyFont="1" applyFill="1" applyBorder="1" applyAlignment="1">
      <alignment horizontal="right" vertical="top"/>
    </xf>
    <xf numFmtId="168" fontId="29" fillId="38" borderId="11" xfId="0" applyNumberFormat="1" applyFont="1" applyFill="1" applyBorder="1" applyAlignment="1">
      <alignment horizontal="right" vertical="top" wrapText="1"/>
    </xf>
    <xf numFmtId="0" fontId="29" fillId="0" borderId="11" xfId="0" applyFont="1" applyBorder="1" applyAlignment="1">
      <alignment horizontal="center" vertical="top" wrapText="1"/>
    </xf>
    <xf numFmtId="168" fontId="18" fillId="0" borderId="11" xfId="0" applyNumberFormat="1" applyFont="1" applyBorder="1" applyAlignment="1">
      <alignment horizontal="right" vertical="top" wrapText="1"/>
    </xf>
    <xf numFmtId="0" fontId="18" fillId="0" borderId="11" xfId="0" applyFont="1" applyBorder="1" applyAlignment="1">
      <alignment horizontal="right" vertical="top" wrapText="1"/>
    </xf>
    <xf numFmtId="4" fontId="18" fillId="39" borderId="11" xfId="0" applyNumberFormat="1" applyFont="1" applyFill="1" applyBorder="1" applyAlignment="1">
      <alignment horizontal="right" vertical="top"/>
    </xf>
    <xf numFmtId="167" fontId="18" fillId="0" borderId="11" xfId="0" applyNumberFormat="1" applyFont="1" applyBorder="1" applyAlignment="1">
      <alignment horizontal="right" vertical="top" wrapText="1"/>
    </xf>
    <xf numFmtId="0" fontId="30" fillId="0" borderId="11" xfId="0" applyFont="1" applyBorder="1" applyAlignment="1">
      <alignment horizontal="center"/>
    </xf>
    <xf numFmtId="0" fontId="31" fillId="37" borderId="11" xfId="0" applyFont="1" applyFill="1" applyBorder="1"/>
    <xf numFmtId="0" fontId="31" fillId="0" borderId="11" xfId="0" applyFont="1" applyBorder="1" applyAlignment="1">
      <alignment horizontal="center"/>
    </xf>
    <xf numFmtId="44" fontId="31" fillId="0" borderId="11" xfId="42" applyFont="1" applyBorder="1" applyAlignment="1">
      <alignment horizontal="center"/>
    </xf>
    <xf numFmtId="44" fontId="30" fillId="0" borderId="11" xfId="42" applyFont="1" applyBorder="1"/>
    <xf numFmtId="44" fontId="31" fillId="0" borderId="11" xfId="42" applyFont="1" applyBorder="1"/>
    <xf numFmtId="49" fontId="31" fillId="0" borderId="11" xfId="0" applyNumberFormat="1" applyFont="1" applyBorder="1" applyAlignment="1">
      <alignment horizontal="center"/>
    </xf>
    <xf numFmtId="0" fontId="31" fillId="37" borderId="0" xfId="0" applyFont="1" applyFill="1" applyBorder="1"/>
    <xf numFmtId="0" fontId="31" fillId="0" borderId="0" xfId="0" applyFont="1" applyBorder="1" applyAlignment="1">
      <alignment horizontal="center"/>
    </xf>
    <xf numFmtId="44" fontId="31" fillId="0" borderId="0" xfId="42" applyFont="1" applyBorder="1" applyAlignment="1">
      <alignment horizontal="center"/>
    </xf>
    <xf numFmtId="0" fontId="31" fillId="0" borderId="0" xfId="0" applyFont="1"/>
    <xf numFmtId="44" fontId="31" fillId="0" borderId="0" xfId="0" applyNumberFormat="1" applyFont="1"/>
    <xf numFmtId="0" fontId="31" fillId="0" borderId="11" xfId="0" applyFont="1" applyBorder="1" applyAlignment="1">
      <alignment wrapText="1"/>
    </xf>
    <xf numFmtId="0" fontId="31" fillId="0" borderId="11" xfId="0" applyFont="1" applyBorder="1"/>
    <xf numFmtId="0" fontId="30" fillId="0" borderId="11" xfId="0" applyFont="1" applyBorder="1" applyAlignment="1">
      <alignment vertical="center"/>
    </xf>
    <xf numFmtId="44" fontId="30" fillId="0" borderId="11" xfId="42" applyFont="1" applyBorder="1" applyAlignment="1"/>
    <xf numFmtId="44" fontId="31" fillId="0" borderId="11" xfId="42" applyFont="1" applyBorder="1" applyAlignment="1"/>
    <xf numFmtId="0" fontId="29" fillId="39" borderId="11" xfId="0" applyFont="1" applyFill="1" applyBorder="1" applyAlignment="1">
      <alignment horizontal="right" vertical="top"/>
    </xf>
    <xf numFmtId="0" fontId="29" fillId="0" borderId="11" xfId="0" applyFont="1" applyBorder="1" applyAlignment="1">
      <alignment horizontal="left" vertical="top" wrapText="1"/>
    </xf>
    <xf numFmtId="4" fontId="21" fillId="0" borderId="0" xfId="0" applyNumberFormat="1" applyFont="1" applyBorder="1" applyAlignment="1" applyProtection="1">
      <alignment horizontal="right" wrapText="1"/>
      <protection locked="0"/>
    </xf>
    <xf numFmtId="0" fontId="23" fillId="0" borderId="0" xfId="0" applyFont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right"/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 applyProtection="1">
      <alignment horizontal="center"/>
      <protection locked="0"/>
    </xf>
    <xf numFmtId="0" fontId="18" fillId="39" borderId="11" xfId="0" applyFont="1" applyFill="1" applyBorder="1" applyAlignment="1">
      <alignment horizontal="right" vertical="top"/>
    </xf>
    <xf numFmtId="0" fontId="18" fillId="39" borderId="11" xfId="0" applyFont="1" applyFill="1" applyBorder="1" applyAlignment="1">
      <alignment horizontal="right" vertical="top" wrapText="1"/>
    </xf>
    <xf numFmtId="0" fontId="25" fillId="0" borderId="0" xfId="0" applyFont="1" applyBorder="1" applyAlignment="1">
      <alignment horizontal="center"/>
    </xf>
    <xf numFmtId="0" fontId="26" fillId="0" borderId="10" xfId="0" applyFont="1" applyBorder="1" applyAlignment="1">
      <alignment horizontal="right"/>
    </xf>
    <xf numFmtId="0" fontId="26" fillId="0" borderId="11" xfId="0" applyFont="1" applyBorder="1" applyAlignment="1" applyProtection="1">
      <alignment horizontal="center" vertical="center"/>
    </xf>
    <xf numFmtId="10" fontId="26" fillId="0" borderId="11" xfId="43" applyNumberFormat="1" applyFont="1" applyBorder="1" applyAlignment="1" applyProtection="1">
      <alignment horizontal="center" vertical="center"/>
      <protection locked="0"/>
    </xf>
    <xf numFmtId="44" fontId="25" fillId="36" borderId="11" xfId="42" applyFont="1" applyFill="1" applyBorder="1" applyAlignment="1" applyProtection="1">
      <alignment horizontal="center" vertical="center"/>
      <protection locked="0"/>
    </xf>
    <xf numFmtId="44" fontId="25" fillId="34" borderId="11" xfId="42" applyFont="1" applyFill="1" applyBorder="1" applyAlignment="1" applyProtection="1">
      <alignment horizontal="center" vertical="center"/>
      <protection locked="0"/>
    </xf>
    <xf numFmtId="0" fontId="25" fillId="33" borderId="11" xfId="0" applyFont="1" applyFill="1" applyBorder="1" applyAlignment="1">
      <alignment horizontal="left"/>
    </xf>
    <xf numFmtId="0" fontId="30" fillId="0" borderId="1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/>
    </xf>
    <xf numFmtId="44" fontId="30" fillId="0" borderId="15" xfId="42" applyFont="1" applyBorder="1" applyAlignment="1">
      <alignment horizontal="center"/>
    </xf>
    <xf numFmtId="44" fontId="30" fillId="0" borderId="17" xfId="42" applyFont="1" applyBorder="1" applyAlignment="1">
      <alignment horizont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8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37" borderId="11" xfId="0" applyFont="1" applyFill="1" applyBorder="1" applyAlignment="1">
      <alignment horizontal="center" vertical="center"/>
    </xf>
    <xf numFmtId="4" fontId="18" fillId="0" borderId="11" xfId="0" applyNumberFormat="1" applyFont="1" applyBorder="1" applyAlignment="1" applyProtection="1">
      <alignment horizontal="right" vertical="top" wrapText="1"/>
      <protection locked="0"/>
    </xf>
    <xf numFmtId="4" fontId="29" fillId="0" borderId="11" xfId="0" applyNumberFormat="1" applyFont="1" applyBorder="1" applyAlignment="1" applyProtection="1">
      <alignment horizontal="right" vertical="top" wrapText="1"/>
      <protection locked="0"/>
    </xf>
    <xf numFmtId="4" fontId="18" fillId="39" borderId="11" xfId="0" applyNumberFormat="1" applyFont="1" applyFill="1" applyBorder="1" applyAlignment="1" applyProtection="1">
      <alignment horizontal="right" vertical="top"/>
      <protection locked="0"/>
    </xf>
    <xf numFmtId="10" fontId="28" fillId="35" borderId="11" xfId="43" applyNumberFormat="1" applyFont="1" applyFill="1" applyBorder="1" applyAlignment="1" applyProtection="1">
      <alignment horizontal="center"/>
      <protection locked="0"/>
    </xf>
    <xf numFmtId="9" fontId="28" fillId="35" borderId="11" xfId="0" applyNumberFormat="1" applyFont="1" applyFill="1" applyBorder="1" applyAlignment="1" applyProtection="1">
      <alignment horizontal="center"/>
      <protection locked="0"/>
    </xf>
    <xf numFmtId="9" fontId="28" fillId="35" borderId="11" xfId="43" applyFont="1" applyFill="1" applyBorder="1" applyAlignment="1" applyProtection="1">
      <alignment horizontal="center"/>
      <protection locked="0"/>
    </xf>
    <xf numFmtId="10" fontId="28" fillId="36" borderId="11" xfId="0" applyNumberFormat="1" applyFont="1" applyFill="1" applyBorder="1" applyAlignment="1" applyProtection="1">
      <alignment horizontal="center"/>
      <protection locked="0"/>
    </xf>
    <xf numFmtId="10" fontId="28" fillId="36" borderId="11" xfId="43" applyNumberFormat="1" applyFont="1" applyFill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left" vertical="top" wrapText="1"/>
      <protection locked="0"/>
    </xf>
    <xf numFmtId="0" fontId="18" fillId="0" borderId="11" xfId="0" applyFont="1" applyBorder="1" applyAlignment="1" applyProtection="1">
      <alignment horizontal="center" vertical="top" wrapText="1"/>
      <protection locked="0"/>
    </xf>
    <xf numFmtId="0" fontId="29" fillId="39" borderId="11" xfId="0" applyFont="1" applyFill="1" applyBorder="1" applyAlignment="1" applyProtection="1">
      <alignment horizontal="right" vertical="top"/>
      <protection locked="0"/>
    </xf>
    <xf numFmtId="4" fontId="29" fillId="39" borderId="11" xfId="0" applyNumberFormat="1" applyFont="1" applyFill="1" applyBorder="1" applyAlignment="1" applyProtection="1">
      <alignment horizontal="right" vertical="top"/>
      <protection locked="0"/>
    </xf>
    <xf numFmtId="0" fontId="25" fillId="34" borderId="11" xfId="0" applyFont="1" applyFill="1" applyBorder="1" applyAlignment="1" applyProtection="1">
      <alignment horizontal="center" vertical="center"/>
    </xf>
    <xf numFmtId="0" fontId="25" fillId="34" borderId="11" xfId="0" applyFont="1" applyFill="1" applyBorder="1" applyAlignment="1" applyProtection="1">
      <alignment horizontal="left" vertical="center"/>
    </xf>
    <xf numFmtId="0" fontId="25" fillId="34" borderId="12" xfId="0" applyFont="1" applyFill="1" applyBorder="1" applyAlignment="1" applyProtection="1">
      <alignment horizontal="center" vertical="center"/>
    </xf>
    <xf numFmtId="0" fontId="25" fillId="34" borderId="12" xfId="0" applyFont="1" applyFill="1" applyBorder="1" applyAlignment="1" applyProtection="1">
      <alignment horizontal="left" vertical="center"/>
    </xf>
    <xf numFmtId="0" fontId="25" fillId="34" borderId="13" xfId="0" applyFont="1" applyFill="1" applyBorder="1" applyAlignment="1" applyProtection="1">
      <alignment horizontal="center" vertical="center"/>
    </xf>
    <xf numFmtId="0" fontId="25" fillId="34" borderId="13" xfId="0" applyFont="1" applyFill="1" applyBorder="1" applyAlignment="1" applyProtection="1">
      <alignment horizontal="left" vertical="center"/>
    </xf>
    <xf numFmtId="0" fontId="25" fillId="36" borderId="11" xfId="0" applyFont="1" applyFill="1" applyBorder="1" applyAlignment="1" applyProtection="1">
      <alignment horizontal="center" vertical="center"/>
    </xf>
    <xf numFmtId="0" fontId="25" fillId="36" borderId="11" xfId="0" applyFont="1" applyFill="1" applyBorder="1" applyAlignment="1" applyProtection="1">
      <alignment horizontal="left" vertical="center"/>
    </xf>
  </cellXfs>
  <cellStyles count="4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Neutra" xfId="8" builtinId="28" customBuiltin="1"/>
    <cellStyle name="Normal" xfId="0" builtinId="0"/>
    <cellStyle name="Nota" xfId="15" builtinId="10" customBuiltin="1"/>
    <cellStyle name="Porcentagem" xfId="43" builtinId="5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2800485</xdr:colOff>
      <xdr:row>3</xdr:row>
      <xdr:rowOff>87795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714885" cy="935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390660</xdr:colOff>
      <xdr:row>4</xdr:row>
      <xdr:rowOff>97320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714885" cy="935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3067185</xdr:colOff>
      <xdr:row>4</xdr:row>
      <xdr:rowOff>173520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714885" cy="935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27000</xdr:colOff>
      <xdr:row>0</xdr:row>
      <xdr:rowOff>0</xdr:rowOff>
    </xdr:from>
    <xdr:to>
      <xdr:col>2</xdr:col>
      <xdr:colOff>436710</xdr:colOff>
      <xdr:row>4</xdr:row>
      <xdr:rowOff>173520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000" y="0"/>
          <a:ext cx="3714885" cy="935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3124515</xdr:colOff>
      <xdr:row>5</xdr:row>
      <xdr:rowOff>11640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734115" cy="9641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200340</xdr:colOff>
      <xdr:row>5</xdr:row>
      <xdr:rowOff>11640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734115" cy="9641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6"/>
  <sheetViews>
    <sheetView showGridLines="0" tabSelected="1" topLeftCell="A118" zoomScale="115" zoomScaleNormal="115" workbookViewId="0">
      <selection activeCell="K133" sqref="K133"/>
    </sheetView>
  </sheetViews>
  <sheetFormatPr defaultRowHeight="12.75" x14ac:dyDescent="0.2"/>
  <cols>
    <col min="1" max="1" width="13.7109375" style="1" customWidth="1"/>
    <col min="2" max="2" width="46.28515625" style="1" customWidth="1"/>
    <col min="3" max="3" width="9.140625" style="1" customWidth="1"/>
    <col min="4" max="4" width="9.140625" style="1" bestFit="1" customWidth="1"/>
    <col min="5" max="5" width="9.140625" style="2" customWidth="1"/>
    <col min="6" max="6" width="11.5703125" style="2" customWidth="1"/>
    <col min="7" max="7" width="18" style="2" customWidth="1"/>
    <col min="8" max="16384" width="9.140625" style="1"/>
  </cols>
  <sheetData>
    <row r="1" spans="1:8" x14ac:dyDescent="0.2">
      <c r="A1" s="23"/>
      <c r="B1" s="23"/>
      <c r="C1" s="23"/>
      <c r="D1" s="23"/>
      <c r="E1" s="24"/>
      <c r="F1" s="24"/>
      <c r="G1" s="24"/>
      <c r="H1" s="25"/>
    </row>
    <row r="2" spans="1:8" ht="15" customHeight="1" x14ac:dyDescent="0.2">
      <c r="A2" s="76"/>
      <c r="B2" s="76"/>
      <c r="C2" s="76"/>
      <c r="D2" s="76"/>
      <c r="E2" s="76"/>
      <c r="F2" s="76"/>
      <c r="G2" s="76"/>
      <c r="H2" s="25"/>
    </row>
    <row r="3" spans="1:8" ht="39" customHeight="1" x14ac:dyDescent="0.2">
      <c r="A3" s="79"/>
      <c r="B3" s="79"/>
      <c r="C3" s="79"/>
      <c r="D3" s="79"/>
      <c r="E3" s="79"/>
      <c r="F3" s="79"/>
      <c r="G3" s="79"/>
      <c r="H3" s="25"/>
    </row>
    <row r="4" spans="1:8" ht="18" customHeight="1" x14ac:dyDescent="0.2">
      <c r="A4" s="79"/>
      <c r="B4" s="79"/>
      <c r="C4" s="79"/>
      <c r="D4" s="79"/>
      <c r="E4" s="79"/>
      <c r="F4" s="79"/>
      <c r="G4" s="79"/>
      <c r="H4" s="25"/>
    </row>
    <row r="5" spans="1:8" ht="15.75" customHeight="1" x14ac:dyDescent="0.2">
      <c r="A5" s="26"/>
      <c r="B5" s="26"/>
      <c r="C5" s="26"/>
      <c r="D5" s="26"/>
      <c r="E5" s="26"/>
      <c r="F5" s="26"/>
      <c r="G5" s="26"/>
      <c r="H5" s="25"/>
    </row>
    <row r="6" spans="1:8" x14ac:dyDescent="0.2">
      <c r="A6" s="23"/>
      <c r="B6" s="23"/>
      <c r="C6" s="23"/>
      <c r="D6" s="23"/>
      <c r="E6" s="24"/>
      <c r="F6" s="24"/>
      <c r="G6" s="24"/>
      <c r="H6" s="25"/>
    </row>
    <row r="7" spans="1:8" ht="15" x14ac:dyDescent="0.25">
      <c r="A7" s="80" t="s">
        <v>556</v>
      </c>
      <c r="B7" s="80"/>
      <c r="C7" s="80"/>
      <c r="D7" s="80"/>
      <c r="E7" s="80"/>
      <c r="F7" s="80"/>
      <c r="G7" s="80"/>
    </row>
    <row r="8" spans="1:8" ht="15" x14ac:dyDescent="0.25">
      <c r="A8" s="80" t="s">
        <v>44</v>
      </c>
      <c r="B8" s="80"/>
      <c r="C8" s="80"/>
      <c r="D8" s="80"/>
      <c r="E8" s="80"/>
      <c r="F8" s="80"/>
      <c r="G8" s="80"/>
    </row>
    <row r="9" spans="1:8" ht="14.25" x14ac:dyDescent="0.2">
      <c r="A9" s="6"/>
      <c r="B9" s="6"/>
      <c r="C9" s="6"/>
      <c r="D9" s="6"/>
      <c r="E9" s="6"/>
      <c r="F9" s="6"/>
      <c r="G9" s="6"/>
    </row>
    <row r="10" spans="1:8" ht="14.25" x14ac:dyDescent="0.2">
      <c r="A10" s="77" t="s">
        <v>555</v>
      </c>
      <c r="B10" s="77"/>
      <c r="C10" s="77"/>
      <c r="D10" s="77"/>
      <c r="E10" s="77"/>
      <c r="F10" s="77"/>
      <c r="G10" s="7">
        <v>0.88349999999999995</v>
      </c>
    </row>
    <row r="11" spans="1:8" ht="14.25" x14ac:dyDescent="0.2">
      <c r="A11" s="77" t="s">
        <v>45</v>
      </c>
      <c r="B11" s="77"/>
      <c r="C11" s="77"/>
      <c r="D11" s="77"/>
      <c r="E11" s="77"/>
      <c r="F11" s="77"/>
      <c r="G11" s="7">
        <v>0.26769999999999999</v>
      </c>
    </row>
    <row r="12" spans="1:8" ht="15" x14ac:dyDescent="0.25">
      <c r="A12" s="78"/>
      <c r="B12" s="78"/>
      <c r="C12" s="78"/>
      <c r="D12" s="78"/>
      <c r="E12" s="78"/>
      <c r="F12" s="78"/>
      <c r="G12" s="8"/>
    </row>
    <row r="14" spans="1:8" x14ac:dyDescent="0.2">
      <c r="A14" s="42" t="s">
        <v>11</v>
      </c>
      <c r="B14" s="42" t="s">
        <v>0</v>
      </c>
      <c r="C14" s="43" t="s">
        <v>103</v>
      </c>
      <c r="D14" s="43" t="s">
        <v>1</v>
      </c>
      <c r="E14" s="44" t="s">
        <v>104</v>
      </c>
      <c r="F14" s="44" t="s">
        <v>105</v>
      </c>
      <c r="G14" s="45" t="s">
        <v>106</v>
      </c>
    </row>
    <row r="15" spans="1:8" x14ac:dyDescent="0.2">
      <c r="A15" s="46">
        <v>1</v>
      </c>
      <c r="B15" s="75" t="s">
        <v>107</v>
      </c>
      <c r="C15" s="75"/>
      <c r="D15" s="75"/>
      <c r="E15" s="75"/>
      <c r="F15" s="75"/>
      <c r="G15" s="75"/>
    </row>
    <row r="16" spans="1:8" ht="38.25" x14ac:dyDescent="0.2">
      <c r="A16" s="47" t="s">
        <v>558</v>
      </c>
      <c r="B16" s="47" t="s">
        <v>109</v>
      </c>
      <c r="C16" s="48" t="s">
        <v>110</v>
      </c>
      <c r="D16" s="48" t="s">
        <v>111</v>
      </c>
      <c r="E16" s="49">
        <v>50</v>
      </c>
      <c r="F16" s="102">
        <v>5.63</v>
      </c>
      <c r="G16" s="103">
        <f>E16*F16</f>
        <v>281.5</v>
      </c>
    </row>
    <row r="17" spans="1:7" ht="38.25" x14ac:dyDescent="0.2">
      <c r="A17" s="47" t="s">
        <v>559</v>
      </c>
      <c r="B17" s="47" t="s">
        <v>113</v>
      </c>
      <c r="C17" s="48" t="s">
        <v>110</v>
      </c>
      <c r="D17" s="48" t="s">
        <v>111</v>
      </c>
      <c r="E17" s="49">
        <v>13.95</v>
      </c>
      <c r="F17" s="102">
        <v>24.72</v>
      </c>
      <c r="G17" s="103">
        <f t="shared" ref="G17:G30" si="0">E17*F17</f>
        <v>344.84399999999999</v>
      </c>
    </row>
    <row r="18" spans="1:7" ht="25.5" x14ac:dyDescent="0.2">
      <c r="A18" s="47" t="s">
        <v>560</v>
      </c>
      <c r="B18" s="47" t="s">
        <v>115</v>
      </c>
      <c r="C18" s="48" t="s">
        <v>110</v>
      </c>
      <c r="D18" s="48" t="s">
        <v>111</v>
      </c>
      <c r="E18" s="49">
        <v>13.95</v>
      </c>
      <c r="F18" s="102">
        <v>9.86</v>
      </c>
      <c r="G18" s="103">
        <f t="shared" si="0"/>
        <v>137.547</v>
      </c>
    </row>
    <row r="19" spans="1:7" ht="25.5" x14ac:dyDescent="0.2">
      <c r="A19" s="47" t="s">
        <v>561</v>
      </c>
      <c r="B19" s="47" t="s">
        <v>117</v>
      </c>
      <c r="C19" s="48" t="s">
        <v>110</v>
      </c>
      <c r="D19" s="48" t="s">
        <v>118</v>
      </c>
      <c r="E19" s="49">
        <v>1.23</v>
      </c>
      <c r="F19" s="102">
        <v>92.55</v>
      </c>
      <c r="G19" s="103">
        <f t="shared" si="0"/>
        <v>113.8365</v>
      </c>
    </row>
    <row r="20" spans="1:7" ht="25.5" x14ac:dyDescent="0.2">
      <c r="A20" s="47" t="s">
        <v>562</v>
      </c>
      <c r="B20" s="47" t="s">
        <v>120</v>
      </c>
      <c r="C20" s="48" t="s">
        <v>110</v>
      </c>
      <c r="D20" s="48" t="s">
        <v>111</v>
      </c>
      <c r="E20" s="49">
        <v>1.6</v>
      </c>
      <c r="F20" s="102">
        <v>389.53</v>
      </c>
      <c r="G20" s="103">
        <f t="shared" si="0"/>
        <v>623.24800000000005</v>
      </c>
    </row>
    <row r="21" spans="1:7" ht="25.5" x14ac:dyDescent="0.2">
      <c r="A21" s="47" t="s">
        <v>563</v>
      </c>
      <c r="B21" s="47" t="s">
        <v>122</v>
      </c>
      <c r="C21" s="48" t="s">
        <v>110</v>
      </c>
      <c r="D21" s="48" t="s">
        <v>3</v>
      </c>
      <c r="E21" s="49">
        <v>10</v>
      </c>
      <c r="F21" s="102">
        <v>5.25</v>
      </c>
      <c r="G21" s="103">
        <f t="shared" si="0"/>
        <v>52.5</v>
      </c>
    </row>
    <row r="22" spans="1:7" x14ac:dyDescent="0.2">
      <c r="A22" s="47" t="s">
        <v>564</v>
      </c>
      <c r="B22" s="47" t="s">
        <v>124</v>
      </c>
      <c r="C22" s="48" t="s">
        <v>110</v>
      </c>
      <c r="D22" s="48" t="s">
        <v>111</v>
      </c>
      <c r="E22" s="49">
        <v>7.26</v>
      </c>
      <c r="F22" s="102">
        <v>16.48</v>
      </c>
      <c r="G22" s="103">
        <f t="shared" si="0"/>
        <v>119.6448</v>
      </c>
    </row>
    <row r="23" spans="1:7" x14ac:dyDescent="0.2">
      <c r="A23" s="47" t="s">
        <v>565</v>
      </c>
      <c r="B23" s="47" t="s">
        <v>126</v>
      </c>
      <c r="C23" s="48" t="s">
        <v>110</v>
      </c>
      <c r="D23" s="48" t="s">
        <v>111</v>
      </c>
      <c r="E23" s="49">
        <v>1.65</v>
      </c>
      <c r="F23" s="102">
        <v>16.48</v>
      </c>
      <c r="G23" s="103">
        <f t="shared" si="0"/>
        <v>27.192</v>
      </c>
    </row>
    <row r="24" spans="1:7" ht="25.5" x14ac:dyDescent="0.2">
      <c r="A24" s="47" t="s">
        <v>566</v>
      </c>
      <c r="B24" s="47" t="s">
        <v>128</v>
      </c>
      <c r="C24" s="48" t="s">
        <v>110</v>
      </c>
      <c r="D24" s="48" t="s">
        <v>111</v>
      </c>
      <c r="E24" s="49">
        <v>4.12</v>
      </c>
      <c r="F24" s="102">
        <v>33.32</v>
      </c>
      <c r="G24" s="103">
        <f t="shared" si="0"/>
        <v>137.2784</v>
      </c>
    </row>
    <row r="25" spans="1:7" ht="25.5" x14ac:dyDescent="0.2">
      <c r="A25" s="47" t="s">
        <v>567</v>
      </c>
      <c r="B25" s="47" t="s">
        <v>130</v>
      </c>
      <c r="C25" s="48" t="s">
        <v>110</v>
      </c>
      <c r="D25" s="48" t="s">
        <v>111</v>
      </c>
      <c r="E25" s="49">
        <v>33.119999999999997</v>
      </c>
      <c r="F25" s="102">
        <v>7.32</v>
      </c>
      <c r="G25" s="103">
        <f t="shared" si="0"/>
        <v>242.4384</v>
      </c>
    </row>
    <row r="26" spans="1:7" ht="38.25" x14ac:dyDescent="0.2">
      <c r="A26" s="47" t="s">
        <v>568</v>
      </c>
      <c r="B26" s="47" t="s">
        <v>132</v>
      </c>
      <c r="C26" s="48" t="s">
        <v>110</v>
      </c>
      <c r="D26" s="48" t="s">
        <v>111</v>
      </c>
      <c r="E26" s="49">
        <v>56.1</v>
      </c>
      <c r="F26" s="102">
        <v>61.91</v>
      </c>
      <c r="G26" s="103">
        <f t="shared" si="0"/>
        <v>3473.1509999999998</v>
      </c>
    </row>
    <row r="27" spans="1:7" ht="38.25" x14ac:dyDescent="0.2">
      <c r="A27" s="47" t="s">
        <v>569</v>
      </c>
      <c r="B27" s="47" t="s">
        <v>134</v>
      </c>
      <c r="C27" s="48" t="s">
        <v>110</v>
      </c>
      <c r="D27" s="48" t="s">
        <v>111</v>
      </c>
      <c r="E27" s="49">
        <v>10</v>
      </c>
      <c r="F27" s="102">
        <v>330.48</v>
      </c>
      <c r="G27" s="103">
        <f t="shared" si="0"/>
        <v>3304.8</v>
      </c>
    </row>
    <row r="28" spans="1:7" ht="25.5" x14ac:dyDescent="0.2">
      <c r="A28" s="47" t="s">
        <v>570</v>
      </c>
      <c r="B28" s="47" t="s">
        <v>136</v>
      </c>
      <c r="C28" s="48" t="s">
        <v>110</v>
      </c>
      <c r="D28" s="48" t="s">
        <v>137</v>
      </c>
      <c r="E28" s="49">
        <v>27</v>
      </c>
      <c r="F28" s="102">
        <v>23.45</v>
      </c>
      <c r="G28" s="103">
        <f t="shared" si="0"/>
        <v>633.15</v>
      </c>
    </row>
    <row r="29" spans="1:7" ht="25.5" x14ac:dyDescent="0.2">
      <c r="A29" s="47" t="s">
        <v>571</v>
      </c>
      <c r="B29" s="47" t="s">
        <v>139</v>
      </c>
      <c r="C29" s="48" t="s">
        <v>110</v>
      </c>
      <c r="D29" s="48" t="s">
        <v>118</v>
      </c>
      <c r="E29" s="49">
        <v>16</v>
      </c>
      <c r="F29" s="102">
        <v>16.3</v>
      </c>
      <c r="G29" s="103">
        <f t="shared" si="0"/>
        <v>260.8</v>
      </c>
    </row>
    <row r="30" spans="1:7" x14ac:dyDescent="0.2">
      <c r="A30" s="47" t="s">
        <v>572</v>
      </c>
      <c r="B30" s="47" t="s">
        <v>141</v>
      </c>
      <c r="C30" s="48" t="s">
        <v>110</v>
      </c>
      <c r="D30" s="48" t="s">
        <v>111</v>
      </c>
      <c r="E30" s="49">
        <v>75</v>
      </c>
      <c r="F30" s="102">
        <v>14.22</v>
      </c>
      <c r="G30" s="103">
        <f t="shared" si="0"/>
        <v>1066.5</v>
      </c>
    </row>
    <row r="31" spans="1:7" x14ac:dyDescent="0.2">
      <c r="A31" s="74" t="s">
        <v>675</v>
      </c>
      <c r="B31" s="74"/>
      <c r="C31" s="74"/>
      <c r="D31" s="74"/>
      <c r="E31" s="74"/>
      <c r="F31" s="74"/>
      <c r="G31" s="50">
        <f>SUM(G16:G30)</f>
        <v>10818.4301</v>
      </c>
    </row>
    <row r="32" spans="1:7" x14ac:dyDescent="0.2">
      <c r="A32" s="46">
        <v>2</v>
      </c>
      <c r="B32" s="75" t="s">
        <v>142</v>
      </c>
      <c r="C32" s="75"/>
      <c r="D32" s="75"/>
      <c r="E32" s="75"/>
      <c r="F32" s="75"/>
      <c r="G32" s="75"/>
    </row>
    <row r="33" spans="1:7" ht="25.5" x14ac:dyDescent="0.2">
      <c r="A33" s="47" t="s">
        <v>573</v>
      </c>
      <c r="B33" s="47" t="s">
        <v>144</v>
      </c>
      <c r="C33" s="48" t="s">
        <v>110</v>
      </c>
      <c r="D33" s="48" t="s">
        <v>3</v>
      </c>
      <c r="E33" s="49">
        <v>1</v>
      </c>
      <c r="F33" s="102">
        <v>18019.28</v>
      </c>
      <c r="G33" s="103">
        <f>F33*E33</f>
        <v>18019.28</v>
      </c>
    </row>
    <row r="34" spans="1:7" x14ac:dyDescent="0.2">
      <c r="A34" s="74" t="s">
        <v>676</v>
      </c>
      <c r="B34" s="74"/>
      <c r="C34" s="74"/>
      <c r="D34" s="74"/>
      <c r="E34" s="74"/>
      <c r="F34" s="74"/>
      <c r="G34" s="50">
        <f>G33</f>
        <v>18019.28</v>
      </c>
    </row>
    <row r="35" spans="1:7" x14ac:dyDescent="0.2">
      <c r="A35" s="46">
        <v>3</v>
      </c>
      <c r="B35" s="75" t="s">
        <v>4</v>
      </c>
      <c r="C35" s="75"/>
      <c r="D35" s="75"/>
      <c r="E35" s="75"/>
      <c r="F35" s="75"/>
      <c r="G35" s="75"/>
    </row>
    <row r="36" spans="1:7" ht="51" x14ac:dyDescent="0.2">
      <c r="A36" s="47" t="s">
        <v>574</v>
      </c>
      <c r="B36" s="47" t="s">
        <v>146</v>
      </c>
      <c r="C36" s="48" t="s">
        <v>110</v>
      </c>
      <c r="D36" s="48" t="s">
        <v>111</v>
      </c>
      <c r="E36" s="49">
        <v>35</v>
      </c>
      <c r="F36" s="102">
        <v>444.99</v>
      </c>
      <c r="G36" s="103">
        <f t="shared" ref="G36:G49" si="1">E36*F36</f>
        <v>15574.65</v>
      </c>
    </row>
    <row r="37" spans="1:7" ht="63.75" x14ac:dyDescent="0.2">
      <c r="A37" s="47" t="s">
        <v>575</v>
      </c>
      <c r="B37" s="47" t="s">
        <v>148</v>
      </c>
      <c r="C37" s="48" t="s">
        <v>110</v>
      </c>
      <c r="D37" s="48" t="s">
        <v>111</v>
      </c>
      <c r="E37" s="49">
        <v>3</v>
      </c>
      <c r="F37" s="102">
        <v>439.78</v>
      </c>
      <c r="G37" s="103">
        <f t="shared" si="1"/>
        <v>1319.34</v>
      </c>
    </row>
    <row r="38" spans="1:7" ht="38.25" x14ac:dyDescent="0.2">
      <c r="A38" s="47" t="s">
        <v>576</v>
      </c>
      <c r="B38" s="47" t="s">
        <v>150</v>
      </c>
      <c r="C38" s="48" t="s">
        <v>110</v>
      </c>
      <c r="D38" s="48" t="s">
        <v>5</v>
      </c>
      <c r="E38" s="49">
        <v>39</v>
      </c>
      <c r="F38" s="102">
        <v>69.83</v>
      </c>
      <c r="G38" s="103">
        <f t="shared" si="1"/>
        <v>2723.37</v>
      </c>
    </row>
    <row r="39" spans="1:7" ht="51" x14ac:dyDescent="0.2">
      <c r="A39" s="47" t="s">
        <v>577</v>
      </c>
      <c r="B39" s="47" t="s">
        <v>152</v>
      </c>
      <c r="C39" s="48" t="s">
        <v>110</v>
      </c>
      <c r="D39" s="48" t="s">
        <v>3</v>
      </c>
      <c r="E39" s="49">
        <v>1</v>
      </c>
      <c r="F39" s="102">
        <v>108.75</v>
      </c>
      <c r="G39" s="103">
        <f t="shared" si="1"/>
        <v>108.75</v>
      </c>
    </row>
    <row r="40" spans="1:7" ht="76.5" x14ac:dyDescent="0.2">
      <c r="A40" s="47" t="s">
        <v>578</v>
      </c>
      <c r="B40" s="47" t="s">
        <v>154</v>
      </c>
      <c r="C40" s="48" t="s">
        <v>110</v>
      </c>
      <c r="D40" s="48" t="s">
        <v>111</v>
      </c>
      <c r="E40" s="49">
        <v>5.04</v>
      </c>
      <c r="F40" s="102">
        <v>74.98</v>
      </c>
      <c r="G40" s="103">
        <f t="shared" si="1"/>
        <v>377.89920000000001</v>
      </c>
    </row>
    <row r="41" spans="1:7" ht="76.5" x14ac:dyDescent="0.2">
      <c r="A41" s="47" t="s">
        <v>579</v>
      </c>
      <c r="B41" s="47" t="s">
        <v>156</v>
      </c>
      <c r="C41" s="48" t="s">
        <v>110</v>
      </c>
      <c r="D41" s="48" t="s">
        <v>111</v>
      </c>
      <c r="E41" s="49">
        <v>10.08</v>
      </c>
      <c r="F41" s="102">
        <v>33.36</v>
      </c>
      <c r="G41" s="103">
        <f t="shared" si="1"/>
        <v>336.2688</v>
      </c>
    </row>
    <row r="42" spans="1:7" ht="63.75" x14ac:dyDescent="0.2">
      <c r="A42" s="47" t="s">
        <v>580</v>
      </c>
      <c r="B42" s="47" t="s">
        <v>158</v>
      </c>
      <c r="C42" s="48" t="s">
        <v>110</v>
      </c>
      <c r="D42" s="48" t="s">
        <v>111</v>
      </c>
      <c r="E42" s="49">
        <v>35</v>
      </c>
      <c r="F42" s="102">
        <v>65.66</v>
      </c>
      <c r="G42" s="103">
        <f t="shared" si="1"/>
        <v>2298.1</v>
      </c>
    </row>
    <row r="43" spans="1:7" ht="76.5" x14ac:dyDescent="0.2">
      <c r="A43" s="47" t="s">
        <v>581</v>
      </c>
      <c r="B43" s="47" t="s">
        <v>160</v>
      </c>
      <c r="C43" s="48" t="s">
        <v>110</v>
      </c>
      <c r="D43" s="48" t="s">
        <v>3</v>
      </c>
      <c r="E43" s="49">
        <v>1</v>
      </c>
      <c r="F43" s="102">
        <v>815.24</v>
      </c>
      <c r="G43" s="103">
        <f t="shared" si="1"/>
        <v>815.24</v>
      </c>
    </row>
    <row r="44" spans="1:7" ht="25.5" x14ac:dyDescent="0.2">
      <c r="A44" s="47" t="s">
        <v>582</v>
      </c>
      <c r="B44" s="47" t="s">
        <v>162</v>
      </c>
      <c r="C44" s="48" t="s">
        <v>110</v>
      </c>
      <c r="D44" s="48" t="s">
        <v>5</v>
      </c>
      <c r="E44" s="49">
        <v>2</v>
      </c>
      <c r="F44" s="102">
        <v>35.840000000000003</v>
      </c>
      <c r="G44" s="103">
        <f t="shared" si="1"/>
        <v>71.680000000000007</v>
      </c>
    </row>
    <row r="45" spans="1:7" ht="38.25" x14ac:dyDescent="0.2">
      <c r="A45" s="47" t="s">
        <v>583</v>
      </c>
      <c r="B45" s="47" t="s">
        <v>164</v>
      </c>
      <c r="C45" s="48" t="s">
        <v>110</v>
      </c>
      <c r="D45" s="48" t="s">
        <v>111</v>
      </c>
      <c r="E45" s="49">
        <v>87.46</v>
      </c>
      <c r="F45" s="102">
        <v>63.83</v>
      </c>
      <c r="G45" s="103">
        <f t="shared" si="1"/>
        <v>5582.5717999999997</v>
      </c>
    </row>
    <row r="46" spans="1:7" ht="63.75" x14ac:dyDescent="0.2">
      <c r="A46" s="47" t="s">
        <v>584</v>
      </c>
      <c r="B46" s="47" t="s">
        <v>166</v>
      </c>
      <c r="C46" s="48" t="s">
        <v>110</v>
      </c>
      <c r="D46" s="48" t="s">
        <v>111</v>
      </c>
      <c r="E46" s="49">
        <v>42.45</v>
      </c>
      <c r="F46" s="102">
        <v>90.9</v>
      </c>
      <c r="G46" s="103">
        <f t="shared" si="1"/>
        <v>3858.7050000000004</v>
      </c>
    </row>
    <row r="47" spans="1:7" ht="25.5" x14ac:dyDescent="0.2">
      <c r="A47" s="47" t="s">
        <v>585</v>
      </c>
      <c r="B47" s="47" t="s">
        <v>168</v>
      </c>
      <c r="C47" s="48" t="s">
        <v>110</v>
      </c>
      <c r="D47" s="48" t="s">
        <v>111</v>
      </c>
      <c r="E47" s="49">
        <v>42.45</v>
      </c>
      <c r="F47" s="102">
        <v>33.35</v>
      </c>
      <c r="G47" s="103">
        <f t="shared" si="1"/>
        <v>1415.7075000000002</v>
      </c>
    </row>
    <row r="48" spans="1:7" ht="38.25" x14ac:dyDescent="0.2">
      <c r="A48" s="47" t="s">
        <v>586</v>
      </c>
      <c r="B48" s="47" t="s">
        <v>170</v>
      </c>
      <c r="C48" s="48" t="s">
        <v>110</v>
      </c>
      <c r="D48" s="48" t="s">
        <v>3</v>
      </c>
      <c r="E48" s="49">
        <v>1</v>
      </c>
      <c r="F48" s="102">
        <v>1115.58</v>
      </c>
      <c r="G48" s="103">
        <f t="shared" si="1"/>
        <v>1115.58</v>
      </c>
    </row>
    <row r="49" spans="1:7" ht="38.25" x14ac:dyDescent="0.2">
      <c r="A49" s="47" t="s">
        <v>587</v>
      </c>
      <c r="B49" s="47" t="s">
        <v>172</v>
      </c>
      <c r="C49" s="48" t="s">
        <v>110</v>
      </c>
      <c r="D49" s="48" t="s">
        <v>3</v>
      </c>
      <c r="E49" s="49">
        <v>1</v>
      </c>
      <c r="F49" s="102">
        <v>849.36</v>
      </c>
      <c r="G49" s="103">
        <f t="shared" si="1"/>
        <v>849.36</v>
      </c>
    </row>
    <row r="50" spans="1:7" x14ac:dyDescent="0.2">
      <c r="A50" s="74" t="s">
        <v>677</v>
      </c>
      <c r="B50" s="74"/>
      <c r="C50" s="74"/>
      <c r="D50" s="74"/>
      <c r="E50" s="74"/>
      <c r="F50" s="74"/>
      <c r="G50" s="50">
        <f>SUM(G36:G49)</f>
        <v>36447.222300000001</v>
      </c>
    </row>
    <row r="51" spans="1:7" x14ac:dyDescent="0.2">
      <c r="A51" s="46">
        <v>4</v>
      </c>
      <c r="B51" s="75" t="s">
        <v>6</v>
      </c>
      <c r="C51" s="75"/>
      <c r="D51" s="75"/>
      <c r="E51" s="75"/>
      <c r="F51" s="75"/>
      <c r="G51" s="75"/>
    </row>
    <row r="52" spans="1:7" ht="38.25" x14ac:dyDescent="0.2">
      <c r="A52" s="47" t="s">
        <v>588</v>
      </c>
      <c r="B52" s="47" t="s">
        <v>661</v>
      </c>
      <c r="C52" s="48" t="s">
        <v>110</v>
      </c>
      <c r="D52" s="48" t="s">
        <v>5</v>
      </c>
      <c r="E52" s="49">
        <v>12.5</v>
      </c>
      <c r="F52" s="102">
        <v>78.12</v>
      </c>
      <c r="G52" s="103">
        <f t="shared" ref="G52:G89" si="2">E52*F52</f>
        <v>976.5</v>
      </c>
    </row>
    <row r="53" spans="1:7" ht="38.25" x14ac:dyDescent="0.2">
      <c r="A53" s="47" t="s">
        <v>589</v>
      </c>
      <c r="B53" s="47" t="s">
        <v>174</v>
      </c>
      <c r="C53" s="48" t="s">
        <v>110</v>
      </c>
      <c r="D53" s="48" t="s">
        <v>3</v>
      </c>
      <c r="E53" s="49">
        <v>1</v>
      </c>
      <c r="F53" s="102">
        <v>99.6</v>
      </c>
      <c r="G53" s="103">
        <f t="shared" si="2"/>
        <v>99.6</v>
      </c>
    </row>
    <row r="54" spans="1:7" ht="38.25" x14ac:dyDescent="0.2">
      <c r="A54" s="47" t="s">
        <v>590</v>
      </c>
      <c r="B54" s="47" t="s">
        <v>176</v>
      </c>
      <c r="C54" s="48" t="s">
        <v>110</v>
      </c>
      <c r="D54" s="48" t="s">
        <v>3</v>
      </c>
      <c r="E54" s="49">
        <v>1</v>
      </c>
      <c r="F54" s="102">
        <v>239.32</v>
      </c>
      <c r="G54" s="103">
        <f t="shared" si="2"/>
        <v>239.32</v>
      </c>
    </row>
    <row r="55" spans="1:7" ht="38.25" x14ac:dyDescent="0.2">
      <c r="A55" s="47" t="s">
        <v>591</v>
      </c>
      <c r="B55" s="47" t="s">
        <v>178</v>
      </c>
      <c r="C55" s="48" t="s">
        <v>110</v>
      </c>
      <c r="D55" s="48" t="s">
        <v>3</v>
      </c>
      <c r="E55" s="49">
        <v>3</v>
      </c>
      <c r="F55" s="102">
        <v>13.11</v>
      </c>
      <c r="G55" s="103">
        <f t="shared" si="2"/>
        <v>39.33</v>
      </c>
    </row>
    <row r="56" spans="1:7" ht="38.25" x14ac:dyDescent="0.2">
      <c r="A56" s="47" t="s">
        <v>592</v>
      </c>
      <c r="B56" s="47" t="s">
        <v>180</v>
      </c>
      <c r="C56" s="48" t="s">
        <v>110</v>
      </c>
      <c r="D56" s="48" t="s">
        <v>3</v>
      </c>
      <c r="E56" s="49">
        <v>9</v>
      </c>
      <c r="F56" s="102">
        <v>12.8</v>
      </c>
      <c r="G56" s="103">
        <f t="shared" si="2"/>
        <v>115.2</v>
      </c>
    </row>
    <row r="57" spans="1:7" ht="42.75" customHeight="1" x14ac:dyDescent="0.2">
      <c r="A57" s="47" t="s">
        <v>593</v>
      </c>
      <c r="B57" s="47" t="s">
        <v>182</v>
      </c>
      <c r="C57" s="48" t="s">
        <v>110</v>
      </c>
      <c r="D57" s="48" t="s">
        <v>3</v>
      </c>
      <c r="E57" s="49">
        <v>8</v>
      </c>
      <c r="F57" s="102">
        <v>14.33</v>
      </c>
      <c r="G57" s="103">
        <f t="shared" si="2"/>
        <v>114.64</v>
      </c>
    </row>
    <row r="58" spans="1:7" ht="38.25" x14ac:dyDescent="0.2">
      <c r="A58" s="47" t="s">
        <v>594</v>
      </c>
      <c r="B58" s="47" t="s">
        <v>184</v>
      </c>
      <c r="C58" s="48" t="s">
        <v>110</v>
      </c>
      <c r="D58" s="48" t="s">
        <v>3</v>
      </c>
      <c r="E58" s="49">
        <v>10</v>
      </c>
      <c r="F58" s="102">
        <v>12.87</v>
      </c>
      <c r="G58" s="103">
        <f t="shared" si="2"/>
        <v>128.69999999999999</v>
      </c>
    </row>
    <row r="59" spans="1:7" ht="38.25" x14ac:dyDescent="0.2">
      <c r="A59" s="47" t="s">
        <v>595</v>
      </c>
      <c r="B59" s="47" t="s">
        <v>186</v>
      </c>
      <c r="C59" s="48" t="s">
        <v>110</v>
      </c>
      <c r="D59" s="48" t="s">
        <v>5</v>
      </c>
      <c r="E59" s="49">
        <v>2</v>
      </c>
      <c r="F59" s="102">
        <v>10.59</v>
      </c>
      <c r="G59" s="103">
        <f t="shared" si="2"/>
        <v>21.18</v>
      </c>
    </row>
    <row r="60" spans="1:7" ht="38.25" x14ac:dyDescent="0.2">
      <c r="A60" s="47" t="s">
        <v>596</v>
      </c>
      <c r="B60" s="47" t="s">
        <v>188</v>
      </c>
      <c r="C60" s="48" t="s">
        <v>110</v>
      </c>
      <c r="D60" s="48" t="s">
        <v>5</v>
      </c>
      <c r="E60" s="49">
        <v>2</v>
      </c>
      <c r="F60" s="102">
        <v>10.6</v>
      </c>
      <c r="G60" s="103">
        <f t="shared" si="2"/>
        <v>21.2</v>
      </c>
    </row>
    <row r="61" spans="1:7" ht="51" x14ac:dyDescent="0.2">
      <c r="A61" s="47" t="s">
        <v>597</v>
      </c>
      <c r="B61" s="47" t="s">
        <v>190</v>
      </c>
      <c r="C61" s="48" t="s">
        <v>110</v>
      </c>
      <c r="D61" s="48" t="s">
        <v>5</v>
      </c>
      <c r="E61" s="49">
        <v>10.7</v>
      </c>
      <c r="F61" s="102">
        <v>6.1</v>
      </c>
      <c r="G61" s="103">
        <f t="shared" si="2"/>
        <v>65.27</v>
      </c>
    </row>
    <row r="62" spans="1:7" ht="51" x14ac:dyDescent="0.2">
      <c r="A62" s="47" t="s">
        <v>598</v>
      </c>
      <c r="B62" s="47" t="s">
        <v>192</v>
      </c>
      <c r="C62" s="48" t="s">
        <v>110</v>
      </c>
      <c r="D62" s="48" t="s">
        <v>5</v>
      </c>
      <c r="E62" s="49">
        <v>9.6</v>
      </c>
      <c r="F62" s="102">
        <v>7.44</v>
      </c>
      <c r="G62" s="103">
        <f t="shared" si="2"/>
        <v>71.424000000000007</v>
      </c>
    </row>
    <row r="63" spans="1:7" ht="51" x14ac:dyDescent="0.2">
      <c r="A63" s="47" t="s">
        <v>599</v>
      </c>
      <c r="B63" s="47" t="s">
        <v>194</v>
      </c>
      <c r="C63" s="48" t="s">
        <v>110</v>
      </c>
      <c r="D63" s="48" t="s">
        <v>5</v>
      </c>
      <c r="E63" s="49">
        <v>3.6</v>
      </c>
      <c r="F63" s="102">
        <v>10.36</v>
      </c>
      <c r="G63" s="103">
        <f t="shared" si="2"/>
        <v>37.295999999999999</v>
      </c>
    </row>
    <row r="64" spans="1:7" ht="51" x14ac:dyDescent="0.2">
      <c r="A64" s="47" t="s">
        <v>600</v>
      </c>
      <c r="B64" s="47" t="s">
        <v>196</v>
      </c>
      <c r="C64" s="48" t="s">
        <v>110</v>
      </c>
      <c r="D64" s="48" t="s">
        <v>5</v>
      </c>
      <c r="E64" s="49">
        <v>11.4</v>
      </c>
      <c r="F64" s="102">
        <v>13.3</v>
      </c>
      <c r="G64" s="103">
        <f t="shared" si="2"/>
        <v>151.62</v>
      </c>
    </row>
    <row r="65" spans="1:7" ht="51" x14ac:dyDescent="0.2">
      <c r="A65" s="47" t="s">
        <v>601</v>
      </c>
      <c r="B65" s="47" t="s">
        <v>198</v>
      </c>
      <c r="C65" s="48" t="s">
        <v>110</v>
      </c>
      <c r="D65" s="48" t="s">
        <v>5</v>
      </c>
      <c r="E65" s="49">
        <v>4</v>
      </c>
      <c r="F65" s="102">
        <v>9.9600000000000009</v>
      </c>
      <c r="G65" s="103">
        <f t="shared" si="2"/>
        <v>39.840000000000003</v>
      </c>
    </row>
    <row r="66" spans="1:7" ht="51" x14ac:dyDescent="0.2">
      <c r="A66" s="47" t="s">
        <v>602</v>
      </c>
      <c r="B66" s="47" t="s">
        <v>200</v>
      </c>
      <c r="C66" s="48" t="s">
        <v>110</v>
      </c>
      <c r="D66" s="48" t="s">
        <v>5</v>
      </c>
      <c r="E66" s="49">
        <v>2</v>
      </c>
      <c r="F66" s="102">
        <v>12.88</v>
      </c>
      <c r="G66" s="103">
        <f t="shared" si="2"/>
        <v>25.76</v>
      </c>
    </row>
    <row r="67" spans="1:7" ht="51" x14ac:dyDescent="0.2">
      <c r="A67" s="47" t="s">
        <v>603</v>
      </c>
      <c r="B67" s="47" t="s">
        <v>202</v>
      </c>
      <c r="C67" s="48" t="s">
        <v>110</v>
      </c>
      <c r="D67" s="48" t="s">
        <v>5</v>
      </c>
      <c r="E67" s="49">
        <v>4</v>
      </c>
      <c r="F67" s="102">
        <v>15.77</v>
      </c>
      <c r="G67" s="103">
        <f t="shared" si="2"/>
        <v>63.08</v>
      </c>
    </row>
    <row r="68" spans="1:7" ht="51" x14ac:dyDescent="0.2">
      <c r="A68" s="47" t="s">
        <v>604</v>
      </c>
      <c r="B68" s="47" t="s">
        <v>204</v>
      </c>
      <c r="C68" s="48" t="s">
        <v>110</v>
      </c>
      <c r="D68" s="48" t="s">
        <v>3</v>
      </c>
      <c r="E68" s="49">
        <v>4</v>
      </c>
      <c r="F68" s="102">
        <v>8.81</v>
      </c>
      <c r="G68" s="103">
        <f t="shared" si="2"/>
        <v>35.24</v>
      </c>
    </row>
    <row r="69" spans="1:7" ht="51" x14ac:dyDescent="0.2">
      <c r="A69" s="47" t="s">
        <v>605</v>
      </c>
      <c r="B69" s="47" t="s">
        <v>206</v>
      </c>
      <c r="C69" s="48" t="s">
        <v>110</v>
      </c>
      <c r="D69" s="48" t="s">
        <v>3</v>
      </c>
      <c r="E69" s="49">
        <v>4</v>
      </c>
      <c r="F69" s="102">
        <v>10.14</v>
      </c>
      <c r="G69" s="103">
        <f t="shared" si="2"/>
        <v>40.56</v>
      </c>
    </row>
    <row r="70" spans="1:7" ht="51" x14ac:dyDescent="0.2">
      <c r="A70" s="47" t="s">
        <v>606</v>
      </c>
      <c r="B70" s="47" t="s">
        <v>208</v>
      </c>
      <c r="C70" s="48" t="s">
        <v>110</v>
      </c>
      <c r="D70" s="48" t="s">
        <v>3</v>
      </c>
      <c r="E70" s="49">
        <v>1</v>
      </c>
      <c r="F70" s="102">
        <v>13.31</v>
      </c>
      <c r="G70" s="103">
        <f t="shared" si="2"/>
        <v>13.31</v>
      </c>
    </row>
    <row r="71" spans="1:7" ht="51" x14ac:dyDescent="0.2">
      <c r="A71" s="47" t="s">
        <v>607</v>
      </c>
      <c r="B71" s="47" t="s">
        <v>210</v>
      </c>
      <c r="C71" s="48" t="s">
        <v>110</v>
      </c>
      <c r="D71" s="48" t="s">
        <v>3</v>
      </c>
      <c r="E71" s="49">
        <v>2</v>
      </c>
      <c r="F71" s="102">
        <v>15.91</v>
      </c>
      <c r="G71" s="103">
        <f t="shared" si="2"/>
        <v>31.82</v>
      </c>
    </row>
    <row r="72" spans="1:7" ht="51" x14ac:dyDescent="0.2">
      <c r="A72" s="47" t="s">
        <v>608</v>
      </c>
      <c r="B72" s="47" t="s">
        <v>212</v>
      </c>
      <c r="C72" s="48" t="s">
        <v>110</v>
      </c>
      <c r="D72" s="48" t="s">
        <v>5</v>
      </c>
      <c r="E72" s="49">
        <v>104.3</v>
      </c>
      <c r="F72" s="102">
        <v>3.65</v>
      </c>
      <c r="G72" s="103">
        <f t="shared" si="2"/>
        <v>380.69499999999999</v>
      </c>
    </row>
    <row r="73" spans="1:7" ht="51" x14ac:dyDescent="0.2">
      <c r="A73" s="47" t="s">
        <v>609</v>
      </c>
      <c r="B73" s="47" t="s">
        <v>214</v>
      </c>
      <c r="C73" s="48" t="s">
        <v>110</v>
      </c>
      <c r="D73" s="48" t="s">
        <v>5</v>
      </c>
      <c r="E73" s="49">
        <v>31.7</v>
      </c>
      <c r="F73" s="102">
        <v>5.2</v>
      </c>
      <c r="G73" s="103">
        <f t="shared" si="2"/>
        <v>164.84</v>
      </c>
    </row>
    <row r="74" spans="1:7" ht="51" x14ac:dyDescent="0.2">
      <c r="A74" s="47" t="s">
        <v>610</v>
      </c>
      <c r="B74" s="47" t="s">
        <v>216</v>
      </c>
      <c r="C74" s="48" t="s">
        <v>110</v>
      </c>
      <c r="D74" s="48" t="s">
        <v>5</v>
      </c>
      <c r="E74" s="49">
        <v>17.2</v>
      </c>
      <c r="F74" s="102">
        <v>6.14</v>
      </c>
      <c r="G74" s="103">
        <f t="shared" si="2"/>
        <v>105.60799999999999</v>
      </c>
    </row>
    <row r="75" spans="1:7" ht="51" x14ac:dyDescent="0.2">
      <c r="A75" s="47" t="s">
        <v>611</v>
      </c>
      <c r="B75" s="47" t="s">
        <v>218</v>
      </c>
      <c r="C75" s="48" t="s">
        <v>110</v>
      </c>
      <c r="D75" s="48" t="s">
        <v>5</v>
      </c>
      <c r="E75" s="49">
        <v>68.8</v>
      </c>
      <c r="F75" s="102">
        <v>10.18</v>
      </c>
      <c r="G75" s="103">
        <f t="shared" si="2"/>
        <v>700.3839999999999</v>
      </c>
    </row>
    <row r="76" spans="1:7" ht="38.25" x14ac:dyDescent="0.2">
      <c r="A76" s="47" t="s">
        <v>612</v>
      </c>
      <c r="B76" s="47" t="s">
        <v>220</v>
      </c>
      <c r="C76" s="48" t="s">
        <v>110</v>
      </c>
      <c r="D76" s="48" t="s">
        <v>3</v>
      </c>
      <c r="E76" s="49">
        <v>4</v>
      </c>
      <c r="F76" s="102">
        <v>11.14</v>
      </c>
      <c r="G76" s="103">
        <f t="shared" si="2"/>
        <v>44.56</v>
      </c>
    </row>
    <row r="77" spans="1:7" ht="51" x14ac:dyDescent="0.2">
      <c r="A77" s="47" t="s">
        <v>613</v>
      </c>
      <c r="B77" s="47" t="s">
        <v>222</v>
      </c>
      <c r="C77" s="48" t="s">
        <v>110</v>
      </c>
      <c r="D77" s="48" t="s">
        <v>3</v>
      </c>
      <c r="E77" s="49">
        <v>1</v>
      </c>
      <c r="F77" s="102">
        <v>160.18</v>
      </c>
      <c r="G77" s="103">
        <f t="shared" si="2"/>
        <v>160.18</v>
      </c>
    </row>
    <row r="78" spans="1:7" ht="51" x14ac:dyDescent="0.2">
      <c r="A78" s="47" t="s">
        <v>614</v>
      </c>
      <c r="B78" s="47" t="s">
        <v>224</v>
      </c>
      <c r="C78" s="48" t="s">
        <v>110</v>
      </c>
      <c r="D78" s="48" t="s">
        <v>3</v>
      </c>
      <c r="E78" s="49">
        <v>2</v>
      </c>
      <c r="F78" s="102">
        <v>99.75</v>
      </c>
      <c r="G78" s="103">
        <f t="shared" si="2"/>
        <v>199.5</v>
      </c>
    </row>
    <row r="79" spans="1:7" ht="51" x14ac:dyDescent="0.2">
      <c r="A79" s="47" t="s">
        <v>615</v>
      </c>
      <c r="B79" s="47" t="s">
        <v>226</v>
      </c>
      <c r="C79" s="48" t="s">
        <v>110</v>
      </c>
      <c r="D79" s="48" t="s">
        <v>3</v>
      </c>
      <c r="E79" s="49">
        <v>1</v>
      </c>
      <c r="F79" s="102">
        <v>102</v>
      </c>
      <c r="G79" s="103">
        <f t="shared" si="2"/>
        <v>102</v>
      </c>
    </row>
    <row r="80" spans="1:7" ht="51" x14ac:dyDescent="0.2">
      <c r="A80" s="47" t="s">
        <v>616</v>
      </c>
      <c r="B80" s="47" t="s">
        <v>228</v>
      </c>
      <c r="C80" s="48" t="s">
        <v>110</v>
      </c>
      <c r="D80" s="48" t="s">
        <v>3</v>
      </c>
      <c r="E80" s="49">
        <v>2</v>
      </c>
      <c r="F80" s="102">
        <v>177.79</v>
      </c>
      <c r="G80" s="103">
        <f t="shared" si="2"/>
        <v>355.58</v>
      </c>
    </row>
    <row r="81" spans="1:7" ht="51" x14ac:dyDescent="0.2">
      <c r="A81" s="47" t="s">
        <v>617</v>
      </c>
      <c r="B81" s="47" t="s">
        <v>230</v>
      </c>
      <c r="C81" s="48" t="s">
        <v>110</v>
      </c>
      <c r="D81" s="48" t="s">
        <v>3</v>
      </c>
      <c r="E81" s="49">
        <v>5</v>
      </c>
      <c r="F81" s="102">
        <v>121.17</v>
      </c>
      <c r="G81" s="103">
        <f t="shared" si="2"/>
        <v>605.85</v>
      </c>
    </row>
    <row r="82" spans="1:7" ht="51" x14ac:dyDescent="0.2">
      <c r="A82" s="47" t="s">
        <v>618</v>
      </c>
      <c r="B82" s="47" t="s">
        <v>232</v>
      </c>
      <c r="C82" s="48" t="s">
        <v>110</v>
      </c>
      <c r="D82" s="48" t="s">
        <v>3</v>
      </c>
      <c r="E82" s="49">
        <v>1</v>
      </c>
      <c r="F82" s="102">
        <v>103.32</v>
      </c>
      <c r="G82" s="103">
        <f t="shared" si="2"/>
        <v>103.32</v>
      </c>
    </row>
    <row r="83" spans="1:7" ht="51" x14ac:dyDescent="0.2">
      <c r="A83" s="47" t="s">
        <v>619</v>
      </c>
      <c r="B83" s="47" t="s">
        <v>234</v>
      </c>
      <c r="C83" s="48" t="s">
        <v>110</v>
      </c>
      <c r="D83" s="48" t="s">
        <v>3</v>
      </c>
      <c r="E83" s="49">
        <v>1</v>
      </c>
      <c r="F83" s="102">
        <v>102.18</v>
      </c>
      <c r="G83" s="103">
        <f t="shared" si="2"/>
        <v>102.18</v>
      </c>
    </row>
    <row r="84" spans="1:7" ht="38.25" x14ac:dyDescent="0.2">
      <c r="A84" s="47" t="s">
        <v>620</v>
      </c>
      <c r="B84" s="47" t="s">
        <v>236</v>
      </c>
      <c r="C84" s="48" t="s">
        <v>110</v>
      </c>
      <c r="D84" s="48" t="s">
        <v>3</v>
      </c>
      <c r="E84" s="49">
        <v>1</v>
      </c>
      <c r="F84" s="102">
        <v>122.94</v>
      </c>
      <c r="G84" s="103">
        <f t="shared" si="2"/>
        <v>122.94</v>
      </c>
    </row>
    <row r="85" spans="1:7" ht="38.25" x14ac:dyDescent="0.2">
      <c r="A85" s="47" t="s">
        <v>621</v>
      </c>
      <c r="B85" s="47" t="s">
        <v>238</v>
      </c>
      <c r="C85" s="48" t="s">
        <v>110</v>
      </c>
      <c r="D85" s="48" t="s">
        <v>3</v>
      </c>
      <c r="E85" s="49">
        <v>5</v>
      </c>
      <c r="F85" s="102">
        <v>12.28</v>
      </c>
      <c r="G85" s="103">
        <f t="shared" si="2"/>
        <v>61.4</v>
      </c>
    </row>
    <row r="86" spans="1:7" ht="38.25" x14ac:dyDescent="0.2">
      <c r="A86" s="47" t="s">
        <v>622</v>
      </c>
      <c r="B86" s="47" t="s">
        <v>240</v>
      </c>
      <c r="C86" s="48" t="s">
        <v>110</v>
      </c>
      <c r="D86" s="48" t="s">
        <v>3</v>
      </c>
      <c r="E86" s="49">
        <v>1</v>
      </c>
      <c r="F86" s="102">
        <v>13.18</v>
      </c>
      <c r="G86" s="103">
        <f t="shared" si="2"/>
        <v>13.18</v>
      </c>
    </row>
    <row r="87" spans="1:7" ht="38.25" x14ac:dyDescent="0.2">
      <c r="A87" s="47" t="s">
        <v>623</v>
      </c>
      <c r="B87" s="47" t="s">
        <v>242</v>
      </c>
      <c r="C87" s="48" t="s">
        <v>110</v>
      </c>
      <c r="D87" s="48" t="s">
        <v>3</v>
      </c>
      <c r="E87" s="49">
        <v>1</v>
      </c>
      <c r="F87" s="102">
        <v>62.73</v>
      </c>
      <c r="G87" s="103">
        <f t="shared" si="2"/>
        <v>62.73</v>
      </c>
    </row>
    <row r="88" spans="1:7" ht="38.25" x14ac:dyDescent="0.2">
      <c r="A88" s="47" t="s">
        <v>624</v>
      </c>
      <c r="B88" s="47" t="s">
        <v>244</v>
      </c>
      <c r="C88" s="48" t="s">
        <v>110</v>
      </c>
      <c r="D88" s="48" t="s">
        <v>3</v>
      </c>
      <c r="E88" s="49">
        <v>1</v>
      </c>
      <c r="F88" s="102">
        <v>82.08</v>
      </c>
      <c r="G88" s="103">
        <f t="shared" si="2"/>
        <v>82.08</v>
      </c>
    </row>
    <row r="89" spans="1:7" ht="38.25" x14ac:dyDescent="0.2">
      <c r="A89" s="47" t="s">
        <v>660</v>
      </c>
      <c r="B89" s="47" t="s">
        <v>246</v>
      </c>
      <c r="C89" s="48" t="s">
        <v>110</v>
      </c>
      <c r="D89" s="48" t="s">
        <v>3</v>
      </c>
      <c r="E89" s="49">
        <v>10</v>
      </c>
      <c r="F89" s="102">
        <v>306.70999999999998</v>
      </c>
      <c r="G89" s="103">
        <f t="shared" si="2"/>
        <v>3067.1</v>
      </c>
    </row>
    <row r="90" spans="1:7" x14ac:dyDescent="0.2">
      <c r="A90" s="74" t="s">
        <v>678</v>
      </c>
      <c r="B90" s="74"/>
      <c r="C90" s="74"/>
      <c r="D90" s="74"/>
      <c r="E90" s="74"/>
      <c r="F90" s="74"/>
      <c r="G90" s="50">
        <f>SUM(G52:G89)</f>
        <v>8765.0169999999998</v>
      </c>
    </row>
    <row r="91" spans="1:7" x14ac:dyDescent="0.2">
      <c r="A91" s="46">
        <v>5</v>
      </c>
      <c r="B91" s="75" t="s">
        <v>247</v>
      </c>
      <c r="C91" s="75"/>
      <c r="D91" s="75"/>
      <c r="E91" s="75"/>
      <c r="F91" s="75"/>
      <c r="G91" s="75"/>
    </row>
    <row r="92" spans="1:7" ht="29.25" customHeight="1" x14ac:dyDescent="0.2">
      <c r="A92" s="47" t="s">
        <v>625</v>
      </c>
      <c r="B92" s="47" t="s">
        <v>249</v>
      </c>
      <c r="C92" s="48" t="s">
        <v>110</v>
      </c>
      <c r="D92" s="48" t="s">
        <v>3</v>
      </c>
      <c r="E92" s="49">
        <v>1</v>
      </c>
      <c r="F92" s="102">
        <v>17.190000000000001</v>
      </c>
      <c r="G92" s="103">
        <f t="shared" ref="G92:G114" si="3">E92*F92</f>
        <v>17.190000000000001</v>
      </c>
    </row>
    <row r="93" spans="1:7" ht="25.5" x14ac:dyDescent="0.2">
      <c r="A93" s="47" t="s">
        <v>626</v>
      </c>
      <c r="B93" s="47" t="s">
        <v>251</v>
      </c>
      <c r="C93" s="48" t="s">
        <v>110</v>
      </c>
      <c r="D93" s="48" t="s">
        <v>3</v>
      </c>
      <c r="E93" s="49">
        <v>4</v>
      </c>
      <c r="F93" s="102">
        <v>24.21</v>
      </c>
      <c r="G93" s="103">
        <f t="shared" si="3"/>
        <v>96.84</v>
      </c>
    </row>
    <row r="94" spans="1:7" ht="38.25" x14ac:dyDescent="0.2">
      <c r="A94" s="47" t="s">
        <v>627</v>
      </c>
      <c r="B94" s="47" t="s">
        <v>178</v>
      </c>
      <c r="C94" s="48" t="s">
        <v>110</v>
      </c>
      <c r="D94" s="48" t="s">
        <v>3</v>
      </c>
      <c r="E94" s="49">
        <v>3</v>
      </c>
      <c r="F94" s="102">
        <v>13.11</v>
      </c>
      <c r="G94" s="103">
        <f t="shared" si="3"/>
        <v>39.33</v>
      </c>
    </row>
    <row r="95" spans="1:7" ht="38.25" x14ac:dyDescent="0.2">
      <c r="A95" s="47" t="s">
        <v>628</v>
      </c>
      <c r="B95" s="47" t="s">
        <v>180</v>
      </c>
      <c r="C95" s="48" t="s">
        <v>110</v>
      </c>
      <c r="D95" s="48" t="s">
        <v>3</v>
      </c>
      <c r="E95" s="49">
        <v>9</v>
      </c>
      <c r="F95" s="102">
        <v>12.8</v>
      </c>
      <c r="G95" s="103">
        <f t="shared" si="3"/>
        <v>115.2</v>
      </c>
    </row>
    <row r="96" spans="1:7" ht="25.5" x14ac:dyDescent="0.2">
      <c r="A96" s="47" t="s">
        <v>629</v>
      </c>
      <c r="B96" s="47" t="s">
        <v>253</v>
      </c>
      <c r="C96" s="48" t="s">
        <v>110</v>
      </c>
      <c r="D96" s="48" t="s">
        <v>3</v>
      </c>
      <c r="E96" s="49">
        <v>1</v>
      </c>
      <c r="F96" s="102">
        <v>18.600000000000001</v>
      </c>
      <c r="G96" s="103">
        <f t="shared" si="3"/>
        <v>18.600000000000001</v>
      </c>
    </row>
    <row r="97" spans="1:7" ht="38.25" x14ac:dyDescent="0.2">
      <c r="A97" s="47" t="s">
        <v>630</v>
      </c>
      <c r="B97" s="47" t="s">
        <v>255</v>
      </c>
      <c r="C97" s="48" t="s">
        <v>110</v>
      </c>
      <c r="D97" s="48" t="s">
        <v>5</v>
      </c>
      <c r="E97" s="49">
        <v>15</v>
      </c>
      <c r="F97" s="102">
        <v>5.09</v>
      </c>
      <c r="G97" s="103">
        <f t="shared" si="3"/>
        <v>76.349999999999994</v>
      </c>
    </row>
    <row r="98" spans="1:7" ht="25.5" x14ac:dyDescent="0.2">
      <c r="A98" s="47" t="s">
        <v>631</v>
      </c>
      <c r="B98" s="47" t="s">
        <v>257</v>
      </c>
      <c r="C98" s="48" t="s">
        <v>110</v>
      </c>
      <c r="D98" s="48" t="s">
        <v>3</v>
      </c>
      <c r="E98" s="49">
        <v>18</v>
      </c>
      <c r="F98" s="102">
        <v>3.41</v>
      </c>
      <c r="G98" s="103">
        <f t="shared" si="3"/>
        <v>61.38</v>
      </c>
    </row>
    <row r="99" spans="1:7" ht="38.25" x14ac:dyDescent="0.2">
      <c r="A99" s="47" t="s">
        <v>632</v>
      </c>
      <c r="B99" s="47" t="s">
        <v>188</v>
      </c>
      <c r="C99" s="48" t="s">
        <v>110</v>
      </c>
      <c r="D99" s="48" t="s">
        <v>5</v>
      </c>
      <c r="E99" s="49">
        <v>15</v>
      </c>
      <c r="F99" s="102">
        <v>10.6</v>
      </c>
      <c r="G99" s="103">
        <f t="shared" si="3"/>
        <v>159</v>
      </c>
    </row>
    <row r="100" spans="1:7" ht="51" x14ac:dyDescent="0.2">
      <c r="A100" s="47" t="s">
        <v>633</v>
      </c>
      <c r="B100" s="47" t="s">
        <v>259</v>
      </c>
      <c r="C100" s="48" t="s">
        <v>110</v>
      </c>
      <c r="D100" s="48" t="s">
        <v>5</v>
      </c>
      <c r="E100" s="49">
        <v>12.8</v>
      </c>
      <c r="F100" s="102">
        <v>7.27</v>
      </c>
      <c r="G100" s="103">
        <f t="shared" si="3"/>
        <v>93.055999999999997</v>
      </c>
    </row>
    <row r="101" spans="1:7" ht="51" x14ac:dyDescent="0.2">
      <c r="A101" s="47" t="s">
        <v>634</v>
      </c>
      <c r="B101" s="47" t="s">
        <v>192</v>
      </c>
      <c r="C101" s="48" t="s">
        <v>110</v>
      </c>
      <c r="D101" s="48" t="s">
        <v>5</v>
      </c>
      <c r="E101" s="49">
        <v>20</v>
      </c>
      <c r="F101" s="102">
        <v>7.44</v>
      </c>
      <c r="G101" s="103">
        <f t="shared" si="3"/>
        <v>148.80000000000001</v>
      </c>
    </row>
    <row r="102" spans="1:7" ht="51" x14ac:dyDescent="0.2">
      <c r="A102" s="47" t="s">
        <v>635</v>
      </c>
      <c r="B102" s="47" t="s">
        <v>194</v>
      </c>
      <c r="C102" s="48" t="s">
        <v>110</v>
      </c>
      <c r="D102" s="48" t="s">
        <v>5</v>
      </c>
      <c r="E102" s="49">
        <v>4</v>
      </c>
      <c r="F102" s="102">
        <v>10.36</v>
      </c>
      <c r="G102" s="103">
        <f t="shared" si="3"/>
        <v>41.44</v>
      </c>
    </row>
    <row r="103" spans="1:7" ht="51" x14ac:dyDescent="0.2">
      <c r="A103" s="47" t="s">
        <v>636</v>
      </c>
      <c r="B103" s="47" t="s">
        <v>198</v>
      </c>
      <c r="C103" s="48" t="s">
        <v>110</v>
      </c>
      <c r="D103" s="48" t="s">
        <v>5</v>
      </c>
      <c r="E103" s="49">
        <v>15</v>
      </c>
      <c r="F103" s="102">
        <v>9.9600000000000009</v>
      </c>
      <c r="G103" s="103">
        <f t="shared" si="3"/>
        <v>149.4</v>
      </c>
    </row>
    <row r="104" spans="1:7" ht="51" x14ac:dyDescent="0.2">
      <c r="A104" s="47" t="s">
        <v>637</v>
      </c>
      <c r="B104" s="47" t="s">
        <v>206</v>
      </c>
      <c r="C104" s="48" t="s">
        <v>110</v>
      </c>
      <c r="D104" s="48" t="s">
        <v>3</v>
      </c>
      <c r="E104" s="49">
        <v>9</v>
      </c>
      <c r="F104" s="102">
        <v>10.14</v>
      </c>
      <c r="G104" s="103">
        <f t="shared" si="3"/>
        <v>91.26</v>
      </c>
    </row>
    <row r="105" spans="1:7" ht="38.25" x14ac:dyDescent="0.2">
      <c r="A105" s="47" t="s">
        <v>638</v>
      </c>
      <c r="B105" s="47" t="s">
        <v>220</v>
      </c>
      <c r="C105" s="48" t="s">
        <v>110</v>
      </c>
      <c r="D105" s="48" t="s">
        <v>3</v>
      </c>
      <c r="E105" s="49">
        <v>1</v>
      </c>
      <c r="F105" s="102">
        <v>11.14</v>
      </c>
      <c r="G105" s="103">
        <f t="shared" si="3"/>
        <v>11.14</v>
      </c>
    </row>
    <row r="106" spans="1:7" ht="38.25" x14ac:dyDescent="0.2">
      <c r="A106" s="47" t="s">
        <v>639</v>
      </c>
      <c r="B106" s="47" t="s">
        <v>261</v>
      </c>
      <c r="C106" s="48" t="s">
        <v>110</v>
      </c>
      <c r="D106" s="48" t="s">
        <v>3</v>
      </c>
      <c r="E106" s="49">
        <v>9</v>
      </c>
      <c r="F106" s="102">
        <v>8.1</v>
      </c>
      <c r="G106" s="103">
        <f t="shared" si="3"/>
        <v>72.899999999999991</v>
      </c>
    </row>
    <row r="107" spans="1:7" ht="38.25" x14ac:dyDescent="0.2">
      <c r="A107" s="47" t="s">
        <v>640</v>
      </c>
      <c r="B107" s="47" t="s">
        <v>263</v>
      </c>
      <c r="C107" s="48" t="s">
        <v>110</v>
      </c>
      <c r="D107" s="48" t="s">
        <v>5</v>
      </c>
      <c r="E107" s="49">
        <v>2.6</v>
      </c>
      <c r="F107" s="102">
        <v>13.11</v>
      </c>
      <c r="G107" s="103">
        <f t="shared" si="3"/>
        <v>34.085999999999999</v>
      </c>
    </row>
    <row r="108" spans="1:7" ht="25.5" x14ac:dyDescent="0.2">
      <c r="A108" s="47" t="s">
        <v>641</v>
      </c>
      <c r="B108" s="47" t="s">
        <v>265</v>
      </c>
      <c r="C108" s="48" t="s">
        <v>110</v>
      </c>
      <c r="D108" s="48" t="s">
        <v>5</v>
      </c>
      <c r="E108" s="49">
        <v>566</v>
      </c>
      <c r="F108" s="102">
        <v>1.6</v>
      </c>
      <c r="G108" s="103">
        <f t="shared" si="3"/>
        <v>905.6</v>
      </c>
    </row>
    <row r="109" spans="1:7" ht="25.5" x14ac:dyDescent="0.2">
      <c r="A109" s="47" t="s">
        <v>642</v>
      </c>
      <c r="B109" s="47" t="s">
        <v>267</v>
      </c>
      <c r="C109" s="48" t="s">
        <v>110</v>
      </c>
      <c r="D109" s="48" t="s">
        <v>3</v>
      </c>
      <c r="E109" s="49">
        <v>1</v>
      </c>
      <c r="F109" s="102">
        <v>460.85</v>
      </c>
      <c r="G109" s="103">
        <f t="shared" si="3"/>
        <v>460.85</v>
      </c>
    </row>
    <row r="110" spans="1:7" ht="25.5" x14ac:dyDescent="0.2">
      <c r="A110" s="47" t="s">
        <v>643</v>
      </c>
      <c r="B110" s="47" t="s">
        <v>269</v>
      </c>
      <c r="C110" s="48" t="s">
        <v>110</v>
      </c>
      <c r="D110" s="48" t="s">
        <v>3</v>
      </c>
      <c r="E110" s="49">
        <v>9</v>
      </c>
      <c r="F110" s="102">
        <v>80.790000000000006</v>
      </c>
      <c r="G110" s="103">
        <f t="shared" si="3"/>
        <v>727.11</v>
      </c>
    </row>
    <row r="111" spans="1:7" x14ac:dyDescent="0.2">
      <c r="A111" s="47" t="s">
        <v>644</v>
      </c>
      <c r="B111" s="47" t="s">
        <v>271</v>
      </c>
      <c r="C111" s="48" t="s">
        <v>110</v>
      </c>
      <c r="D111" s="48" t="s">
        <v>3</v>
      </c>
      <c r="E111" s="49">
        <v>1</v>
      </c>
      <c r="F111" s="102">
        <v>41.92</v>
      </c>
      <c r="G111" s="103">
        <f t="shared" si="3"/>
        <v>41.92</v>
      </c>
    </row>
    <row r="112" spans="1:7" ht="25.5" x14ac:dyDescent="0.2">
      <c r="A112" s="47" t="s">
        <v>645</v>
      </c>
      <c r="B112" s="47" t="s">
        <v>273</v>
      </c>
      <c r="C112" s="48" t="s">
        <v>110</v>
      </c>
      <c r="D112" s="48" t="s">
        <v>3</v>
      </c>
      <c r="E112" s="49">
        <v>18</v>
      </c>
      <c r="F112" s="102">
        <v>15.21</v>
      </c>
      <c r="G112" s="103">
        <f t="shared" si="3"/>
        <v>273.78000000000003</v>
      </c>
    </row>
    <row r="113" spans="1:7" ht="25.5" x14ac:dyDescent="0.2">
      <c r="A113" s="47" t="s">
        <v>646</v>
      </c>
      <c r="B113" s="47" t="s">
        <v>275</v>
      </c>
      <c r="C113" s="48" t="s">
        <v>110</v>
      </c>
      <c r="D113" s="48" t="s">
        <v>3</v>
      </c>
      <c r="E113" s="49">
        <v>36</v>
      </c>
      <c r="F113" s="102">
        <v>3.41</v>
      </c>
      <c r="G113" s="103">
        <f t="shared" si="3"/>
        <v>122.76</v>
      </c>
    </row>
    <row r="114" spans="1:7" x14ac:dyDescent="0.2">
      <c r="A114" s="47" t="s">
        <v>647</v>
      </c>
      <c r="B114" s="47" t="s">
        <v>277</v>
      </c>
      <c r="C114" s="48" t="s">
        <v>110</v>
      </c>
      <c r="D114" s="48" t="s">
        <v>3</v>
      </c>
      <c r="E114" s="49">
        <v>18</v>
      </c>
      <c r="F114" s="102">
        <v>16.68</v>
      </c>
      <c r="G114" s="103">
        <f t="shared" si="3"/>
        <v>300.24</v>
      </c>
    </row>
    <row r="115" spans="1:7" x14ac:dyDescent="0.2">
      <c r="A115" s="74" t="s">
        <v>679</v>
      </c>
      <c r="B115" s="74"/>
      <c r="C115" s="74"/>
      <c r="D115" s="74"/>
      <c r="E115" s="74"/>
      <c r="F115" s="74"/>
      <c r="G115" s="50">
        <f>SUM(G92:G114)</f>
        <v>4058.2320000000009</v>
      </c>
    </row>
    <row r="116" spans="1:7" x14ac:dyDescent="0.2">
      <c r="A116" s="46">
        <v>6</v>
      </c>
      <c r="B116" s="75" t="s">
        <v>278</v>
      </c>
      <c r="C116" s="75"/>
      <c r="D116" s="75"/>
      <c r="E116" s="75"/>
      <c r="F116" s="75"/>
      <c r="G116" s="75"/>
    </row>
    <row r="117" spans="1:7" ht="38.25" x14ac:dyDescent="0.2">
      <c r="A117" s="47" t="s">
        <v>648</v>
      </c>
      <c r="B117" s="47" t="s">
        <v>186</v>
      </c>
      <c r="C117" s="48" t="s">
        <v>110</v>
      </c>
      <c r="D117" s="48" t="s">
        <v>5</v>
      </c>
      <c r="E117" s="49">
        <v>10</v>
      </c>
      <c r="F117" s="102">
        <v>10.59</v>
      </c>
      <c r="G117" s="103">
        <f t="shared" ref="G117:G118" si="4">E117*F117</f>
        <v>105.9</v>
      </c>
    </row>
    <row r="118" spans="1:7" ht="38.25" x14ac:dyDescent="0.2">
      <c r="A118" s="47" t="s">
        <v>649</v>
      </c>
      <c r="B118" s="47" t="s">
        <v>188</v>
      </c>
      <c r="C118" s="48" t="s">
        <v>110</v>
      </c>
      <c r="D118" s="48" t="s">
        <v>5</v>
      </c>
      <c r="E118" s="49">
        <v>10</v>
      </c>
      <c r="F118" s="102">
        <v>10.6</v>
      </c>
      <c r="G118" s="103">
        <f t="shared" si="4"/>
        <v>106</v>
      </c>
    </row>
    <row r="119" spans="1:7" x14ac:dyDescent="0.2">
      <c r="A119" s="74" t="s">
        <v>680</v>
      </c>
      <c r="B119" s="74"/>
      <c r="C119" s="74"/>
      <c r="D119" s="74"/>
      <c r="E119" s="74"/>
      <c r="F119" s="74"/>
      <c r="G119" s="50">
        <f>SUM(G117:G118)</f>
        <v>211.9</v>
      </c>
    </row>
    <row r="120" spans="1:7" x14ac:dyDescent="0.2">
      <c r="A120" s="46">
        <v>7</v>
      </c>
      <c r="B120" s="75" t="s">
        <v>7</v>
      </c>
      <c r="C120" s="75"/>
      <c r="D120" s="75"/>
      <c r="E120" s="75"/>
      <c r="F120" s="75"/>
      <c r="G120" s="75"/>
    </row>
    <row r="121" spans="1:7" ht="25.5" x14ac:dyDescent="0.2">
      <c r="A121" s="47" t="s">
        <v>650</v>
      </c>
      <c r="B121" s="47" t="s">
        <v>280</v>
      </c>
      <c r="C121" s="48" t="s">
        <v>110</v>
      </c>
      <c r="D121" s="48" t="s">
        <v>111</v>
      </c>
      <c r="E121" s="49">
        <v>3.36</v>
      </c>
      <c r="F121" s="102">
        <v>16.87</v>
      </c>
      <c r="G121" s="103">
        <f t="shared" ref="G121:G126" si="5">E121*F121</f>
        <v>56.683199999999999</v>
      </c>
    </row>
    <row r="122" spans="1:7" ht="51" x14ac:dyDescent="0.2">
      <c r="A122" s="47" t="s">
        <v>651</v>
      </c>
      <c r="B122" s="47" t="s">
        <v>282</v>
      </c>
      <c r="C122" s="48" t="s">
        <v>110</v>
      </c>
      <c r="D122" s="48" t="s">
        <v>111</v>
      </c>
      <c r="E122" s="49">
        <v>40</v>
      </c>
      <c r="F122" s="102">
        <v>17.12</v>
      </c>
      <c r="G122" s="103">
        <f t="shared" si="5"/>
        <v>684.80000000000007</v>
      </c>
    </row>
    <row r="123" spans="1:7" ht="38.25" x14ac:dyDescent="0.2">
      <c r="A123" s="47" t="s">
        <v>652</v>
      </c>
      <c r="B123" s="47" t="s">
        <v>284</v>
      </c>
      <c r="C123" s="48" t="s">
        <v>110</v>
      </c>
      <c r="D123" s="48" t="s">
        <v>111</v>
      </c>
      <c r="E123" s="49">
        <v>101.24</v>
      </c>
      <c r="F123" s="102">
        <v>10.89</v>
      </c>
      <c r="G123" s="103">
        <f t="shared" si="5"/>
        <v>1102.5036</v>
      </c>
    </row>
    <row r="124" spans="1:7" ht="38.25" x14ac:dyDescent="0.2">
      <c r="A124" s="47" t="s">
        <v>653</v>
      </c>
      <c r="B124" s="47" t="s">
        <v>286</v>
      </c>
      <c r="C124" s="48" t="s">
        <v>110</v>
      </c>
      <c r="D124" s="48" t="s">
        <v>111</v>
      </c>
      <c r="E124" s="49">
        <v>214.2</v>
      </c>
      <c r="F124" s="102">
        <v>9.85</v>
      </c>
      <c r="G124" s="103">
        <f t="shared" si="5"/>
        <v>2109.87</v>
      </c>
    </row>
    <row r="125" spans="1:7" ht="25.5" x14ac:dyDescent="0.2">
      <c r="A125" s="47" t="s">
        <v>654</v>
      </c>
      <c r="B125" s="47" t="s">
        <v>288</v>
      </c>
      <c r="C125" s="48" t="s">
        <v>110</v>
      </c>
      <c r="D125" s="48" t="s">
        <v>111</v>
      </c>
      <c r="E125" s="49">
        <v>87.46</v>
      </c>
      <c r="F125" s="102">
        <v>22.67</v>
      </c>
      <c r="G125" s="103">
        <f t="shared" si="5"/>
        <v>1982.7182</v>
      </c>
    </row>
    <row r="126" spans="1:7" ht="25.5" x14ac:dyDescent="0.2">
      <c r="A126" s="47" t="s">
        <v>655</v>
      </c>
      <c r="B126" s="47" t="s">
        <v>290</v>
      </c>
      <c r="C126" s="48" t="s">
        <v>110</v>
      </c>
      <c r="D126" s="48" t="s">
        <v>111</v>
      </c>
      <c r="E126" s="49">
        <v>84</v>
      </c>
      <c r="F126" s="102">
        <v>13.2</v>
      </c>
      <c r="G126" s="103">
        <f t="shared" si="5"/>
        <v>1108.8</v>
      </c>
    </row>
    <row r="127" spans="1:7" x14ac:dyDescent="0.2">
      <c r="A127" s="74" t="s">
        <v>682</v>
      </c>
      <c r="B127" s="74"/>
      <c r="C127" s="74"/>
      <c r="D127" s="74"/>
      <c r="E127" s="74"/>
      <c r="F127" s="74"/>
      <c r="G127" s="50">
        <f>SUM(G121:G126)</f>
        <v>7045.375</v>
      </c>
    </row>
    <row r="128" spans="1:7" x14ac:dyDescent="0.2">
      <c r="A128" s="46">
        <v>8</v>
      </c>
      <c r="B128" s="75" t="s">
        <v>8</v>
      </c>
      <c r="C128" s="75"/>
      <c r="D128" s="75"/>
      <c r="E128" s="75"/>
      <c r="F128" s="75"/>
      <c r="G128" s="75"/>
    </row>
    <row r="129" spans="1:7" ht="25.5" x14ac:dyDescent="0.2">
      <c r="A129" s="47" t="s">
        <v>656</v>
      </c>
      <c r="B129" s="47" t="s">
        <v>292</v>
      </c>
      <c r="C129" s="48" t="s">
        <v>110</v>
      </c>
      <c r="D129" s="48" t="s">
        <v>293</v>
      </c>
      <c r="E129" s="49">
        <v>28</v>
      </c>
      <c r="F129" s="102">
        <v>89.96</v>
      </c>
      <c r="G129" s="103">
        <f t="shared" ref="G129:G130" si="6">E129*F129</f>
        <v>2518.8799999999997</v>
      </c>
    </row>
    <row r="130" spans="1:7" ht="25.5" x14ac:dyDescent="0.2">
      <c r="A130" s="47" t="s">
        <v>657</v>
      </c>
      <c r="B130" s="47" t="s">
        <v>295</v>
      </c>
      <c r="C130" s="48" t="s">
        <v>110</v>
      </c>
      <c r="D130" s="48" t="s">
        <v>293</v>
      </c>
      <c r="E130" s="49">
        <v>14</v>
      </c>
      <c r="F130" s="102">
        <v>89.96</v>
      </c>
      <c r="G130" s="103">
        <f t="shared" si="6"/>
        <v>1259.4399999999998</v>
      </c>
    </row>
    <row r="131" spans="1:7" x14ac:dyDescent="0.2">
      <c r="A131" s="74" t="s">
        <v>681</v>
      </c>
      <c r="B131" s="74"/>
      <c r="C131" s="74"/>
      <c r="D131" s="74"/>
      <c r="E131" s="74"/>
      <c r="F131" s="74"/>
      <c r="G131" s="50">
        <f>SUM(G129:G130)</f>
        <v>3778.3199999999997</v>
      </c>
    </row>
    <row r="132" spans="1:7" x14ac:dyDescent="0.2">
      <c r="A132" s="46">
        <v>9</v>
      </c>
      <c r="B132" s="75" t="s">
        <v>9</v>
      </c>
      <c r="C132" s="75"/>
      <c r="D132" s="75"/>
      <c r="E132" s="75"/>
      <c r="F132" s="75"/>
      <c r="G132" s="75"/>
    </row>
    <row r="133" spans="1:7" x14ac:dyDescent="0.2">
      <c r="A133" s="47" t="s">
        <v>658</v>
      </c>
      <c r="B133" s="47" t="s">
        <v>297</v>
      </c>
      <c r="C133" s="48" t="s">
        <v>110</v>
      </c>
      <c r="D133" s="48" t="s">
        <v>111</v>
      </c>
      <c r="E133" s="49">
        <v>117.54</v>
      </c>
      <c r="F133" s="102">
        <v>2.63</v>
      </c>
      <c r="G133" s="103">
        <f t="shared" ref="G133:G134" si="7">E133*F133</f>
        <v>309.1302</v>
      </c>
    </row>
    <row r="134" spans="1:7" x14ac:dyDescent="0.2">
      <c r="A134" s="47" t="s">
        <v>659</v>
      </c>
      <c r="B134" s="47" t="s">
        <v>299</v>
      </c>
      <c r="C134" s="48" t="s">
        <v>110</v>
      </c>
      <c r="D134" s="48" t="s">
        <v>3</v>
      </c>
      <c r="E134" s="49">
        <v>1</v>
      </c>
      <c r="F134" s="102">
        <v>633.85</v>
      </c>
      <c r="G134" s="103">
        <f t="shared" si="7"/>
        <v>633.85</v>
      </c>
    </row>
    <row r="135" spans="1:7" x14ac:dyDescent="0.2">
      <c r="A135" s="74" t="s">
        <v>683</v>
      </c>
      <c r="B135" s="74"/>
      <c r="C135" s="74"/>
      <c r="D135" s="74"/>
      <c r="E135" s="74"/>
      <c r="F135" s="74"/>
      <c r="G135" s="50">
        <f>SUM(G133:G134)</f>
        <v>942.98019999999997</v>
      </c>
    </row>
    <row r="136" spans="1:7" x14ac:dyDescent="0.2">
      <c r="A136" s="74" t="s">
        <v>300</v>
      </c>
      <c r="B136" s="74"/>
      <c r="C136" s="74"/>
      <c r="D136" s="74"/>
      <c r="E136" s="74"/>
      <c r="F136" s="74"/>
      <c r="G136" s="50">
        <f>G135+G131+G127+G119+G115+G90+G50+G34+G31</f>
        <v>90086.756599999993</v>
      </c>
    </row>
  </sheetData>
  <sheetProtection password="EAB2" sheet="1" objects="1" scenarios="1"/>
  <mergeCells count="27">
    <mergeCell ref="A2:G2"/>
    <mergeCell ref="A11:F11"/>
    <mergeCell ref="A12:F12"/>
    <mergeCell ref="A3:G3"/>
    <mergeCell ref="A4:G4"/>
    <mergeCell ref="A7:G7"/>
    <mergeCell ref="A8:G8"/>
    <mergeCell ref="A10:F10"/>
    <mergeCell ref="B15:G15"/>
    <mergeCell ref="A31:F31"/>
    <mergeCell ref="B32:G32"/>
    <mergeCell ref="A34:F34"/>
    <mergeCell ref="B35:G35"/>
    <mergeCell ref="A50:F50"/>
    <mergeCell ref="B51:G51"/>
    <mergeCell ref="A90:F90"/>
    <mergeCell ref="B91:G91"/>
    <mergeCell ref="A115:F115"/>
    <mergeCell ref="A131:F131"/>
    <mergeCell ref="B132:G132"/>
    <mergeCell ref="A135:F135"/>
    <mergeCell ref="A136:F136"/>
    <mergeCell ref="B116:G116"/>
    <mergeCell ref="A119:F119"/>
    <mergeCell ref="B120:G120"/>
    <mergeCell ref="A127:F127"/>
    <mergeCell ref="B128:G128"/>
  </mergeCells>
  <printOptions horizontalCentered="1"/>
  <pageMargins left="0.7" right="0.7" top="0.75" bottom="0.75" header="0.3" footer="0.3"/>
  <pageSetup paperSize="9" scale="75" fitToHeight="0" orientation="portrait" r:id="rId1"/>
  <headerFooter>
    <oddFooter>&amp;R&amp;"Verdana,Negrito itálico"&amp;10Página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671"/>
  <sheetViews>
    <sheetView topLeftCell="A1643" zoomScaleNormal="100" workbookViewId="0">
      <selection activeCell="K1664" sqref="K1664"/>
    </sheetView>
  </sheetViews>
  <sheetFormatPr defaultRowHeight="15" x14ac:dyDescent="0.25"/>
  <cols>
    <col min="1" max="1" width="22.28515625" customWidth="1"/>
    <col min="2" max="2" width="27.5703125" customWidth="1"/>
    <col min="5" max="5" width="13.7109375" style="41" bestFit="1" customWidth="1"/>
    <col min="6" max="6" width="11.5703125" customWidth="1"/>
    <col min="7" max="7" width="18" customWidth="1"/>
  </cols>
  <sheetData>
    <row r="1" spans="1:7" x14ac:dyDescent="0.25">
      <c r="A1" s="23"/>
      <c r="B1" s="23"/>
      <c r="C1" s="23"/>
      <c r="D1" s="23"/>
      <c r="E1" s="37"/>
      <c r="F1" s="24"/>
      <c r="G1" s="24"/>
    </row>
    <row r="2" spans="1:7" x14ac:dyDescent="0.25">
      <c r="A2" s="76"/>
      <c r="B2" s="76"/>
      <c r="C2" s="76"/>
      <c r="D2" s="76"/>
      <c r="E2" s="76"/>
      <c r="F2" s="76"/>
      <c r="G2" s="76"/>
    </row>
    <row r="3" spans="1:7" ht="18" x14ac:dyDescent="0.25">
      <c r="A3" s="79"/>
      <c r="B3" s="79"/>
      <c r="C3" s="79"/>
      <c r="D3" s="79"/>
      <c r="E3" s="79"/>
      <c r="F3" s="79"/>
      <c r="G3" s="79"/>
    </row>
    <row r="4" spans="1:7" ht="18" x14ac:dyDescent="0.25">
      <c r="A4" s="79"/>
      <c r="B4" s="79"/>
      <c r="C4" s="79"/>
      <c r="D4" s="79"/>
      <c r="E4" s="79"/>
      <c r="F4" s="79"/>
      <c r="G4" s="79"/>
    </row>
    <row r="5" spans="1:7" ht="18" x14ac:dyDescent="0.25">
      <c r="A5" s="26"/>
      <c r="B5" s="26"/>
      <c r="C5" s="26"/>
      <c r="D5" s="26"/>
      <c r="E5" s="38"/>
      <c r="F5" s="26"/>
      <c r="G5" s="26"/>
    </row>
    <row r="6" spans="1:7" x14ac:dyDescent="0.25">
      <c r="A6" s="23"/>
      <c r="B6" s="23"/>
      <c r="C6" s="23"/>
      <c r="D6" s="23"/>
      <c r="E6" s="37"/>
      <c r="F6" s="24"/>
      <c r="G6" s="24"/>
    </row>
    <row r="7" spans="1:7" x14ac:dyDescent="0.25">
      <c r="A7" s="80" t="s">
        <v>556</v>
      </c>
      <c r="B7" s="80"/>
      <c r="C7" s="80"/>
      <c r="D7" s="80"/>
      <c r="E7" s="80"/>
      <c r="F7" s="80"/>
      <c r="G7" s="80"/>
    </row>
    <row r="8" spans="1:7" x14ac:dyDescent="0.25">
      <c r="A8" s="80" t="s">
        <v>686</v>
      </c>
      <c r="B8" s="80"/>
      <c r="C8" s="80"/>
      <c r="D8" s="80"/>
      <c r="E8" s="80"/>
      <c r="F8" s="80"/>
      <c r="G8" s="80"/>
    </row>
    <row r="9" spans="1:7" x14ac:dyDescent="0.25">
      <c r="A9" s="6"/>
      <c r="B9" s="6"/>
      <c r="C9" s="6"/>
      <c r="D9" s="6"/>
      <c r="E9" s="39"/>
      <c r="F9" s="6"/>
      <c r="G9" s="6"/>
    </row>
    <row r="10" spans="1:7" x14ac:dyDescent="0.25">
      <c r="A10" s="77" t="s">
        <v>555</v>
      </c>
      <c r="B10" s="77"/>
      <c r="C10" s="77"/>
      <c r="D10" s="77"/>
      <c r="E10" s="77"/>
      <c r="F10" s="77"/>
      <c r="G10" s="7">
        <v>0.88349999999999995</v>
      </c>
    </row>
    <row r="11" spans="1:7" x14ac:dyDescent="0.25">
      <c r="A11" s="77" t="s">
        <v>45</v>
      </c>
      <c r="B11" s="77"/>
      <c r="C11" s="77"/>
      <c r="D11" s="77"/>
      <c r="E11" s="77"/>
      <c r="F11" s="77"/>
      <c r="G11" s="7">
        <v>0.26769999999999999</v>
      </c>
    </row>
    <row r="12" spans="1:7" x14ac:dyDescent="0.25">
      <c r="A12" s="78"/>
      <c r="B12" s="78"/>
      <c r="C12" s="78"/>
      <c r="D12" s="78"/>
      <c r="E12" s="78"/>
      <c r="F12" s="78"/>
      <c r="G12" s="8"/>
    </row>
    <row r="13" spans="1:7" x14ac:dyDescent="0.25">
      <c r="A13" s="8"/>
      <c r="B13" s="8"/>
      <c r="C13" s="8"/>
      <c r="D13" s="8"/>
      <c r="E13" s="40"/>
      <c r="F13" s="8"/>
      <c r="G13" s="8"/>
    </row>
    <row r="14" spans="1:7" x14ac:dyDescent="0.25">
      <c r="A14" s="42" t="s">
        <v>102</v>
      </c>
      <c r="B14" s="42" t="s">
        <v>0</v>
      </c>
      <c r="C14" s="43" t="s">
        <v>103</v>
      </c>
      <c r="D14" s="43" t="s">
        <v>1</v>
      </c>
      <c r="E14" s="51" t="s">
        <v>104</v>
      </c>
      <c r="F14" s="44" t="s">
        <v>105</v>
      </c>
      <c r="G14" s="45" t="s">
        <v>106</v>
      </c>
    </row>
    <row r="15" spans="1:7" x14ac:dyDescent="0.25">
      <c r="A15" s="46">
        <v>1</v>
      </c>
      <c r="B15" s="75" t="s">
        <v>107</v>
      </c>
      <c r="C15" s="75"/>
      <c r="D15" s="75"/>
      <c r="E15" s="75"/>
      <c r="F15" s="75"/>
      <c r="G15" s="75"/>
    </row>
    <row r="16" spans="1:7" ht="51" x14ac:dyDescent="0.25">
      <c r="A16" s="46" t="s">
        <v>558</v>
      </c>
      <c r="B16" s="46" t="s">
        <v>109</v>
      </c>
      <c r="C16" s="52" t="s">
        <v>110</v>
      </c>
      <c r="D16" s="52" t="s">
        <v>111</v>
      </c>
      <c r="E16" s="53"/>
      <c r="F16" s="49"/>
      <c r="G16" s="49"/>
    </row>
    <row r="17" spans="1:7" ht="25.5" x14ac:dyDescent="0.25">
      <c r="A17" s="54">
        <v>3777</v>
      </c>
      <c r="B17" s="47" t="s">
        <v>301</v>
      </c>
      <c r="C17" s="48" t="s">
        <v>302</v>
      </c>
      <c r="D17" s="48" t="s">
        <v>111</v>
      </c>
      <c r="E17" s="53">
        <v>55</v>
      </c>
      <c r="F17" s="102">
        <v>1.04</v>
      </c>
      <c r="G17" s="102">
        <v>57.2</v>
      </c>
    </row>
    <row r="18" spans="1:7" ht="38.25" x14ac:dyDescent="0.25">
      <c r="A18" s="54" t="s">
        <v>303</v>
      </c>
      <c r="B18" s="47" t="s">
        <v>304</v>
      </c>
      <c r="C18" s="48" t="s">
        <v>110</v>
      </c>
      <c r="D18" s="48" t="s">
        <v>293</v>
      </c>
      <c r="E18" s="53">
        <v>10</v>
      </c>
      <c r="F18" s="102">
        <v>16.48</v>
      </c>
      <c r="G18" s="102">
        <v>164.8</v>
      </c>
    </row>
    <row r="19" spans="1:7" x14ac:dyDescent="0.25">
      <c r="A19" s="81" t="s">
        <v>305</v>
      </c>
      <c r="B19" s="81"/>
      <c r="C19" s="81"/>
      <c r="D19" s="81"/>
      <c r="E19" s="81"/>
      <c r="F19" s="81"/>
      <c r="G19" s="55">
        <v>2.4500000000000002</v>
      </c>
    </row>
    <row r="20" spans="1:7" x14ac:dyDescent="0.25">
      <c r="A20" s="81" t="s">
        <v>306</v>
      </c>
      <c r="B20" s="81"/>
      <c r="C20" s="81"/>
      <c r="D20" s="81"/>
      <c r="E20" s="81"/>
      <c r="F20" s="81"/>
      <c r="G20" s="55">
        <v>1.99</v>
      </c>
    </row>
    <row r="21" spans="1:7" x14ac:dyDescent="0.25">
      <c r="A21" s="81" t="s">
        <v>307</v>
      </c>
      <c r="B21" s="81"/>
      <c r="C21" s="81"/>
      <c r="D21" s="81"/>
      <c r="E21" s="81"/>
      <c r="F21" s="81"/>
      <c r="G21" s="55">
        <v>4.4400000000000004</v>
      </c>
    </row>
    <row r="22" spans="1:7" x14ac:dyDescent="0.25">
      <c r="A22" s="81" t="s">
        <v>308</v>
      </c>
      <c r="B22" s="81"/>
      <c r="C22" s="81"/>
      <c r="D22" s="81"/>
      <c r="E22" s="81"/>
      <c r="F22" s="81"/>
      <c r="G22" s="55">
        <v>0</v>
      </c>
    </row>
    <row r="23" spans="1:7" x14ac:dyDescent="0.25">
      <c r="A23" s="81" t="s">
        <v>309</v>
      </c>
      <c r="B23" s="81"/>
      <c r="C23" s="81"/>
      <c r="D23" s="81"/>
      <c r="E23" s="81"/>
      <c r="F23" s="81"/>
      <c r="G23" s="55">
        <v>1.19</v>
      </c>
    </row>
    <row r="24" spans="1:7" x14ac:dyDescent="0.25">
      <c r="A24" s="81" t="s">
        <v>310</v>
      </c>
      <c r="B24" s="81"/>
      <c r="C24" s="81"/>
      <c r="D24" s="81"/>
      <c r="E24" s="81"/>
      <c r="F24" s="81"/>
      <c r="G24" s="55">
        <v>0</v>
      </c>
    </row>
    <row r="25" spans="1:7" x14ac:dyDescent="0.25">
      <c r="A25" s="81" t="s">
        <v>311</v>
      </c>
      <c r="B25" s="81"/>
      <c r="C25" s="81"/>
      <c r="D25" s="81"/>
      <c r="E25" s="81"/>
      <c r="F25" s="81"/>
      <c r="G25" s="55">
        <v>1.19</v>
      </c>
    </row>
    <row r="26" spans="1:7" x14ac:dyDescent="0.25">
      <c r="A26" s="81" t="s">
        <v>312</v>
      </c>
      <c r="B26" s="81"/>
      <c r="C26" s="81"/>
      <c r="D26" s="81"/>
      <c r="E26" s="81"/>
      <c r="F26" s="81"/>
      <c r="G26" s="104">
        <v>5.63</v>
      </c>
    </row>
    <row r="27" spans="1:7" x14ac:dyDescent="0.25">
      <c r="A27" s="81" t="s">
        <v>313</v>
      </c>
      <c r="B27" s="81"/>
      <c r="C27" s="81"/>
      <c r="D27" s="81"/>
      <c r="E27" s="81"/>
      <c r="F27" s="81"/>
      <c r="G27" s="55">
        <v>50</v>
      </c>
    </row>
    <row r="28" spans="1:7" x14ac:dyDescent="0.25">
      <c r="A28" s="81" t="s">
        <v>314</v>
      </c>
      <c r="B28" s="81"/>
      <c r="C28" s="81"/>
      <c r="D28" s="81"/>
      <c r="E28" s="81"/>
      <c r="F28" s="81"/>
      <c r="G28" s="55">
        <f>G26*G27</f>
        <v>281.5</v>
      </c>
    </row>
    <row r="29" spans="1:7" x14ac:dyDescent="0.25">
      <c r="A29" s="82"/>
      <c r="B29" s="82"/>
      <c r="C29" s="82"/>
      <c r="D29" s="82"/>
      <c r="E29" s="82"/>
      <c r="F29" s="82"/>
      <c r="G29" s="82"/>
    </row>
    <row r="30" spans="1:7" ht="51" x14ac:dyDescent="0.25">
      <c r="A30" s="46" t="s">
        <v>559</v>
      </c>
      <c r="B30" s="46" t="s">
        <v>113</v>
      </c>
      <c r="C30" s="52" t="s">
        <v>110</v>
      </c>
      <c r="D30" s="52" t="s">
        <v>111</v>
      </c>
      <c r="E30" s="53"/>
      <c r="F30" s="49"/>
      <c r="G30" s="49"/>
    </row>
    <row r="31" spans="1:7" ht="25.5" x14ac:dyDescent="0.25">
      <c r="A31" s="54" t="s">
        <v>315</v>
      </c>
      <c r="B31" s="47" t="s">
        <v>316</v>
      </c>
      <c r="C31" s="48" t="s">
        <v>110</v>
      </c>
      <c r="D31" s="48" t="s">
        <v>293</v>
      </c>
      <c r="E31" s="53">
        <v>20.93</v>
      </c>
      <c r="F31" s="102">
        <v>13</v>
      </c>
      <c r="G31" s="102">
        <v>272.02</v>
      </c>
    </row>
    <row r="32" spans="1:7" x14ac:dyDescent="0.25">
      <c r="A32" s="81" t="s">
        <v>305</v>
      </c>
      <c r="B32" s="81"/>
      <c r="C32" s="81"/>
      <c r="D32" s="81"/>
      <c r="E32" s="81"/>
      <c r="F32" s="81"/>
      <c r="G32" s="55">
        <v>13.13</v>
      </c>
    </row>
    <row r="33" spans="1:7" x14ac:dyDescent="0.25">
      <c r="A33" s="81" t="s">
        <v>306</v>
      </c>
      <c r="B33" s="81"/>
      <c r="C33" s="81"/>
      <c r="D33" s="81"/>
      <c r="E33" s="81"/>
      <c r="F33" s="81"/>
      <c r="G33" s="55">
        <v>6.37</v>
      </c>
    </row>
    <row r="34" spans="1:7" x14ac:dyDescent="0.25">
      <c r="A34" s="81" t="s">
        <v>307</v>
      </c>
      <c r="B34" s="81"/>
      <c r="C34" s="81"/>
      <c r="D34" s="81"/>
      <c r="E34" s="81"/>
      <c r="F34" s="81"/>
      <c r="G34" s="55">
        <v>19.5</v>
      </c>
    </row>
    <row r="35" spans="1:7" x14ac:dyDescent="0.25">
      <c r="A35" s="81" t="s">
        <v>308</v>
      </c>
      <c r="B35" s="81"/>
      <c r="C35" s="81"/>
      <c r="D35" s="81"/>
      <c r="E35" s="81"/>
      <c r="F35" s="81"/>
      <c r="G35" s="55">
        <v>0</v>
      </c>
    </row>
    <row r="36" spans="1:7" x14ac:dyDescent="0.25">
      <c r="A36" s="81" t="s">
        <v>309</v>
      </c>
      <c r="B36" s="81"/>
      <c r="C36" s="81"/>
      <c r="D36" s="81"/>
      <c r="E36" s="81"/>
      <c r="F36" s="81"/>
      <c r="G36" s="55">
        <v>5.22</v>
      </c>
    </row>
    <row r="37" spans="1:7" x14ac:dyDescent="0.25">
      <c r="A37" s="81" t="s">
        <v>310</v>
      </c>
      <c r="B37" s="81"/>
      <c r="C37" s="81"/>
      <c r="D37" s="81"/>
      <c r="E37" s="81"/>
      <c r="F37" s="81"/>
      <c r="G37" s="55">
        <v>0</v>
      </c>
    </row>
    <row r="38" spans="1:7" x14ac:dyDescent="0.25">
      <c r="A38" s="81" t="s">
        <v>311</v>
      </c>
      <c r="B38" s="81"/>
      <c r="C38" s="81"/>
      <c r="D38" s="81"/>
      <c r="E38" s="81"/>
      <c r="F38" s="81"/>
      <c r="G38" s="55">
        <v>5.22</v>
      </c>
    </row>
    <row r="39" spans="1:7" x14ac:dyDescent="0.25">
      <c r="A39" s="81" t="s">
        <v>312</v>
      </c>
      <c r="B39" s="81"/>
      <c r="C39" s="81"/>
      <c r="D39" s="81"/>
      <c r="E39" s="81"/>
      <c r="F39" s="81"/>
      <c r="G39" s="104">
        <v>24.72</v>
      </c>
    </row>
    <row r="40" spans="1:7" x14ac:dyDescent="0.25">
      <c r="A40" s="81" t="s">
        <v>313</v>
      </c>
      <c r="B40" s="81"/>
      <c r="C40" s="81"/>
      <c r="D40" s="81"/>
      <c r="E40" s="81"/>
      <c r="F40" s="81"/>
      <c r="G40" s="55">
        <v>13.95</v>
      </c>
    </row>
    <row r="41" spans="1:7" x14ac:dyDescent="0.25">
      <c r="A41" s="81" t="s">
        <v>314</v>
      </c>
      <c r="B41" s="81"/>
      <c r="C41" s="81"/>
      <c r="D41" s="81"/>
      <c r="E41" s="81"/>
      <c r="F41" s="81"/>
      <c r="G41" s="55">
        <f>G39*G40</f>
        <v>344.84399999999999</v>
      </c>
    </row>
    <row r="42" spans="1:7" x14ac:dyDescent="0.25">
      <c r="A42" s="82"/>
      <c r="B42" s="82"/>
      <c r="C42" s="82"/>
      <c r="D42" s="82"/>
      <c r="E42" s="82"/>
      <c r="F42" s="82"/>
      <c r="G42" s="82"/>
    </row>
    <row r="43" spans="1:7" ht="38.25" x14ac:dyDescent="0.25">
      <c r="A43" s="46" t="s">
        <v>560</v>
      </c>
      <c r="B43" s="46" t="s">
        <v>115</v>
      </c>
      <c r="C43" s="52" t="s">
        <v>110</v>
      </c>
      <c r="D43" s="52" t="s">
        <v>111</v>
      </c>
      <c r="E43" s="53"/>
      <c r="F43" s="49"/>
      <c r="G43" s="49"/>
    </row>
    <row r="44" spans="1:7" ht="25.5" x14ac:dyDescent="0.25">
      <c r="A44" s="54" t="s">
        <v>317</v>
      </c>
      <c r="B44" s="47" t="s">
        <v>318</v>
      </c>
      <c r="C44" s="48" t="s">
        <v>110</v>
      </c>
      <c r="D44" s="48" t="s">
        <v>293</v>
      </c>
      <c r="E44" s="53">
        <v>1.1200000000000001</v>
      </c>
      <c r="F44" s="102">
        <v>16.02</v>
      </c>
      <c r="G44" s="102">
        <v>17.88</v>
      </c>
    </row>
    <row r="45" spans="1:7" ht="25.5" x14ac:dyDescent="0.25">
      <c r="A45" s="54" t="s">
        <v>315</v>
      </c>
      <c r="B45" s="47" t="s">
        <v>316</v>
      </c>
      <c r="C45" s="48" t="s">
        <v>110</v>
      </c>
      <c r="D45" s="48" t="s">
        <v>293</v>
      </c>
      <c r="E45" s="53">
        <v>6.98</v>
      </c>
      <c r="F45" s="102">
        <v>13</v>
      </c>
      <c r="G45" s="102">
        <v>90.67</v>
      </c>
    </row>
    <row r="46" spans="1:7" x14ac:dyDescent="0.25">
      <c r="A46" s="81" t="s">
        <v>305</v>
      </c>
      <c r="B46" s="81"/>
      <c r="C46" s="81"/>
      <c r="D46" s="81"/>
      <c r="E46" s="81"/>
      <c r="F46" s="81"/>
      <c r="G46" s="55">
        <v>5.32</v>
      </c>
    </row>
    <row r="47" spans="1:7" x14ac:dyDescent="0.25">
      <c r="A47" s="81" t="s">
        <v>306</v>
      </c>
      <c r="B47" s="81"/>
      <c r="C47" s="81"/>
      <c r="D47" s="81"/>
      <c r="E47" s="81"/>
      <c r="F47" s="81"/>
      <c r="G47" s="55">
        <v>2.46</v>
      </c>
    </row>
    <row r="48" spans="1:7" x14ac:dyDescent="0.25">
      <c r="A48" s="81" t="s">
        <v>307</v>
      </c>
      <c r="B48" s="81"/>
      <c r="C48" s="81"/>
      <c r="D48" s="81"/>
      <c r="E48" s="81"/>
      <c r="F48" s="81"/>
      <c r="G48" s="55">
        <v>7.78</v>
      </c>
    </row>
    <row r="49" spans="1:7" x14ac:dyDescent="0.25">
      <c r="A49" s="81" t="s">
        <v>308</v>
      </c>
      <c r="B49" s="81"/>
      <c r="C49" s="81"/>
      <c r="D49" s="81"/>
      <c r="E49" s="81"/>
      <c r="F49" s="81"/>
      <c r="G49" s="55">
        <v>0</v>
      </c>
    </row>
    <row r="50" spans="1:7" x14ac:dyDescent="0.25">
      <c r="A50" s="81" t="s">
        <v>309</v>
      </c>
      <c r="B50" s="81"/>
      <c r="C50" s="81"/>
      <c r="D50" s="81"/>
      <c r="E50" s="81"/>
      <c r="F50" s="81"/>
      <c r="G50" s="55">
        <v>2.08</v>
      </c>
    </row>
    <row r="51" spans="1:7" x14ac:dyDescent="0.25">
      <c r="A51" s="81" t="s">
        <v>310</v>
      </c>
      <c r="B51" s="81"/>
      <c r="C51" s="81"/>
      <c r="D51" s="81"/>
      <c r="E51" s="81"/>
      <c r="F51" s="81"/>
      <c r="G51" s="55">
        <v>0</v>
      </c>
    </row>
    <row r="52" spans="1:7" x14ac:dyDescent="0.25">
      <c r="A52" s="81" t="s">
        <v>311</v>
      </c>
      <c r="B52" s="81"/>
      <c r="C52" s="81"/>
      <c r="D52" s="81"/>
      <c r="E52" s="81"/>
      <c r="F52" s="81"/>
      <c r="G52" s="55">
        <v>2.08</v>
      </c>
    </row>
    <row r="53" spans="1:7" x14ac:dyDescent="0.25">
      <c r="A53" s="81" t="s">
        <v>312</v>
      </c>
      <c r="B53" s="81"/>
      <c r="C53" s="81"/>
      <c r="D53" s="81"/>
      <c r="E53" s="81"/>
      <c r="F53" s="81"/>
      <c r="G53" s="104">
        <v>9.86</v>
      </c>
    </row>
    <row r="54" spans="1:7" x14ac:dyDescent="0.25">
      <c r="A54" s="81" t="s">
        <v>313</v>
      </c>
      <c r="B54" s="81"/>
      <c r="C54" s="81"/>
      <c r="D54" s="81"/>
      <c r="E54" s="81"/>
      <c r="F54" s="81"/>
      <c r="G54" s="55">
        <v>13.95</v>
      </c>
    </row>
    <row r="55" spans="1:7" x14ac:dyDescent="0.25">
      <c r="A55" s="81" t="s">
        <v>314</v>
      </c>
      <c r="B55" s="81"/>
      <c r="C55" s="81"/>
      <c r="D55" s="81"/>
      <c r="E55" s="81"/>
      <c r="F55" s="81"/>
      <c r="G55" s="55">
        <f>G53*G54</f>
        <v>137.547</v>
      </c>
    </row>
    <row r="56" spans="1:7" x14ac:dyDescent="0.25">
      <c r="A56" s="82"/>
      <c r="B56" s="82"/>
      <c r="C56" s="82"/>
      <c r="D56" s="82"/>
      <c r="E56" s="82"/>
      <c r="F56" s="82"/>
      <c r="G56" s="82"/>
    </row>
    <row r="57" spans="1:7" ht="38.25" x14ac:dyDescent="0.25">
      <c r="A57" s="46" t="s">
        <v>561</v>
      </c>
      <c r="B57" s="46" t="s">
        <v>117</v>
      </c>
      <c r="C57" s="52" t="s">
        <v>110</v>
      </c>
      <c r="D57" s="52" t="s">
        <v>118</v>
      </c>
      <c r="E57" s="53"/>
      <c r="F57" s="49"/>
      <c r="G57" s="49"/>
    </row>
    <row r="58" spans="1:7" ht="25.5" x14ac:dyDescent="0.25">
      <c r="A58" s="54" t="s">
        <v>317</v>
      </c>
      <c r="B58" s="47" t="s">
        <v>318</v>
      </c>
      <c r="C58" s="48" t="s">
        <v>110</v>
      </c>
      <c r="D58" s="48" t="s">
        <v>293</v>
      </c>
      <c r="E58" s="53">
        <v>0.62</v>
      </c>
      <c r="F58" s="102">
        <v>16.02</v>
      </c>
      <c r="G58" s="102">
        <v>9.85</v>
      </c>
    </row>
    <row r="59" spans="1:7" ht="25.5" x14ac:dyDescent="0.25">
      <c r="A59" s="54" t="s">
        <v>315</v>
      </c>
      <c r="B59" s="47" t="s">
        <v>316</v>
      </c>
      <c r="C59" s="48" t="s">
        <v>110</v>
      </c>
      <c r="D59" s="48" t="s">
        <v>293</v>
      </c>
      <c r="E59" s="53">
        <v>6.15</v>
      </c>
      <c r="F59" s="102">
        <v>13</v>
      </c>
      <c r="G59" s="102">
        <v>79.95</v>
      </c>
    </row>
    <row r="60" spans="1:7" x14ac:dyDescent="0.25">
      <c r="A60" s="81" t="s">
        <v>305</v>
      </c>
      <c r="B60" s="81"/>
      <c r="C60" s="81"/>
      <c r="D60" s="81"/>
      <c r="E60" s="81"/>
      <c r="F60" s="81"/>
      <c r="G60" s="55">
        <v>49.64</v>
      </c>
    </row>
    <row r="61" spans="1:7" x14ac:dyDescent="0.25">
      <c r="A61" s="81" t="s">
        <v>306</v>
      </c>
      <c r="B61" s="81"/>
      <c r="C61" s="81"/>
      <c r="D61" s="81"/>
      <c r="E61" s="81"/>
      <c r="F61" s="81"/>
      <c r="G61" s="55">
        <v>23.37</v>
      </c>
    </row>
    <row r="62" spans="1:7" x14ac:dyDescent="0.25">
      <c r="A62" s="81" t="s">
        <v>307</v>
      </c>
      <c r="B62" s="81"/>
      <c r="C62" s="81"/>
      <c r="D62" s="81"/>
      <c r="E62" s="81"/>
      <c r="F62" s="81"/>
      <c r="G62" s="55">
        <v>73.010000000000005</v>
      </c>
    </row>
    <row r="63" spans="1:7" x14ac:dyDescent="0.25">
      <c r="A63" s="81" t="s">
        <v>308</v>
      </c>
      <c r="B63" s="81"/>
      <c r="C63" s="81"/>
      <c r="D63" s="81"/>
      <c r="E63" s="81"/>
      <c r="F63" s="81"/>
      <c r="G63" s="55">
        <v>0</v>
      </c>
    </row>
    <row r="64" spans="1:7" x14ac:dyDescent="0.25">
      <c r="A64" s="81" t="s">
        <v>309</v>
      </c>
      <c r="B64" s="81"/>
      <c r="C64" s="81"/>
      <c r="D64" s="81"/>
      <c r="E64" s="81"/>
      <c r="F64" s="81"/>
      <c r="G64" s="55">
        <v>19.54</v>
      </c>
    </row>
    <row r="65" spans="1:7" x14ac:dyDescent="0.25">
      <c r="A65" s="81" t="s">
        <v>310</v>
      </c>
      <c r="B65" s="81"/>
      <c r="C65" s="81"/>
      <c r="D65" s="81"/>
      <c r="E65" s="81"/>
      <c r="F65" s="81"/>
      <c r="G65" s="55">
        <v>0</v>
      </c>
    </row>
    <row r="66" spans="1:7" x14ac:dyDescent="0.25">
      <c r="A66" s="81" t="s">
        <v>311</v>
      </c>
      <c r="B66" s="81"/>
      <c r="C66" s="81"/>
      <c r="D66" s="81"/>
      <c r="E66" s="81"/>
      <c r="F66" s="81"/>
      <c r="G66" s="55">
        <v>19.54</v>
      </c>
    </row>
    <row r="67" spans="1:7" x14ac:dyDescent="0.25">
      <c r="A67" s="81" t="s">
        <v>312</v>
      </c>
      <c r="B67" s="81"/>
      <c r="C67" s="81"/>
      <c r="D67" s="81"/>
      <c r="E67" s="81"/>
      <c r="F67" s="81"/>
      <c r="G67" s="104">
        <v>92.55</v>
      </c>
    </row>
    <row r="68" spans="1:7" x14ac:dyDescent="0.25">
      <c r="A68" s="81" t="s">
        <v>313</v>
      </c>
      <c r="B68" s="81"/>
      <c r="C68" s="81"/>
      <c r="D68" s="81"/>
      <c r="E68" s="81"/>
      <c r="F68" s="81"/>
      <c r="G68" s="55">
        <v>1.23</v>
      </c>
    </row>
    <row r="69" spans="1:7" x14ac:dyDescent="0.25">
      <c r="A69" s="81" t="s">
        <v>314</v>
      </c>
      <c r="B69" s="81"/>
      <c r="C69" s="81"/>
      <c r="D69" s="81"/>
      <c r="E69" s="81"/>
      <c r="F69" s="81"/>
      <c r="G69" s="55">
        <f>G67*G68</f>
        <v>113.8365</v>
      </c>
    </row>
    <row r="70" spans="1:7" x14ac:dyDescent="0.25">
      <c r="A70" s="82"/>
      <c r="B70" s="82"/>
      <c r="C70" s="82"/>
      <c r="D70" s="82"/>
      <c r="E70" s="82"/>
      <c r="F70" s="82"/>
      <c r="G70" s="82"/>
    </row>
    <row r="71" spans="1:7" ht="25.5" x14ac:dyDescent="0.25">
      <c r="A71" s="46" t="s">
        <v>562</v>
      </c>
      <c r="B71" s="46" t="s">
        <v>120</v>
      </c>
      <c r="C71" s="52" t="s">
        <v>110</v>
      </c>
      <c r="D71" s="52" t="s">
        <v>111</v>
      </c>
      <c r="E71" s="53"/>
      <c r="F71" s="49"/>
      <c r="G71" s="49"/>
    </row>
    <row r="72" spans="1:7" ht="63.75" x14ac:dyDescent="0.25">
      <c r="A72" s="54">
        <v>4417</v>
      </c>
      <c r="B72" s="47" t="s">
        <v>319</v>
      </c>
      <c r="C72" s="48" t="s">
        <v>302</v>
      </c>
      <c r="D72" s="48" t="s">
        <v>5</v>
      </c>
      <c r="E72" s="53">
        <v>1.6</v>
      </c>
      <c r="F72" s="102">
        <v>3.12</v>
      </c>
      <c r="G72" s="102">
        <v>4.99</v>
      </c>
    </row>
    <row r="73" spans="1:7" ht="51" x14ac:dyDescent="0.25">
      <c r="A73" s="54">
        <v>4491</v>
      </c>
      <c r="B73" s="47" t="s">
        <v>320</v>
      </c>
      <c r="C73" s="48" t="s">
        <v>302</v>
      </c>
      <c r="D73" s="48" t="s">
        <v>5</v>
      </c>
      <c r="E73" s="53">
        <v>6.4</v>
      </c>
      <c r="F73" s="102">
        <v>4.71</v>
      </c>
      <c r="G73" s="102">
        <v>30.14</v>
      </c>
    </row>
    <row r="74" spans="1:7" ht="51" x14ac:dyDescent="0.25">
      <c r="A74" s="54">
        <v>4813</v>
      </c>
      <c r="B74" s="47" t="s">
        <v>321</v>
      </c>
      <c r="C74" s="48" t="s">
        <v>302</v>
      </c>
      <c r="D74" s="48" t="s">
        <v>111</v>
      </c>
      <c r="E74" s="53">
        <v>1.6</v>
      </c>
      <c r="F74" s="102">
        <v>240</v>
      </c>
      <c r="G74" s="102">
        <v>384</v>
      </c>
    </row>
    <row r="75" spans="1:7" ht="38.25" x14ac:dyDescent="0.25">
      <c r="A75" s="54">
        <v>5075</v>
      </c>
      <c r="B75" s="47" t="s">
        <v>322</v>
      </c>
      <c r="C75" s="48" t="s">
        <v>302</v>
      </c>
      <c r="D75" s="48" t="s">
        <v>323</v>
      </c>
      <c r="E75" s="53">
        <v>0.18</v>
      </c>
      <c r="F75" s="102">
        <v>10.17</v>
      </c>
      <c r="G75" s="102">
        <v>1.79</v>
      </c>
    </row>
    <row r="76" spans="1:7" ht="38.25" x14ac:dyDescent="0.25">
      <c r="A76" s="54" t="s">
        <v>324</v>
      </c>
      <c r="B76" s="47" t="s">
        <v>325</v>
      </c>
      <c r="C76" s="48" t="s">
        <v>110</v>
      </c>
      <c r="D76" s="48" t="s">
        <v>293</v>
      </c>
      <c r="E76" s="53">
        <v>1.6</v>
      </c>
      <c r="F76" s="102">
        <v>15.93</v>
      </c>
      <c r="G76" s="102">
        <v>25.49</v>
      </c>
    </row>
    <row r="77" spans="1:7" ht="25.5" x14ac:dyDescent="0.25">
      <c r="A77" s="54" t="s">
        <v>315</v>
      </c>
      <c r="B77" s="47" t="s">
        <v>316</v>
      </c>
      <c r="C77" s="48" t="s">
        <v>110</v>
      </c>
      <c r="D77" s="48" t="s">
        <v>293</v>
      </c>
      <c r="E77" s="53">
        <v>3.2</v>
      </c>
      <c r="F77" s="102">
        <v>13</v>
      </c>
      <c r="G77" s="102">
        <v>41.6</v>
      </c>
    </row>
    <row r="78" spans="1:7" ht="76.5" x14ac:dyDescent="0.25">
      <c r="A78" s="54" t="s">
        <v>326</v>
      </c>
      <c r="B78" s="47" t="s">
        <v>327</v>
      </c>
      <c r="C78" s="48" t="s">
        <v>110</v>
      </c>
      <c r="D78" s="48" t="s">
        <v>118</v>
      </c>
      <c r="E78" s="53">
        <v>0.02</v>
      </c>
      <c r="F78" s="102">
        <v>226.32</v>
      </c>
      <c r="G78" s="102">
        <v>3.62</v>
      </c>
    </row>
    <row r="79" spans="1:7" x14ac:dyDescent="0.25">
      <c r="A79" s="81" t="s">
        <v>305</v>
      </c>
      <c r="B79" s="81"/>
      <c r="C79" s="81"/>
      <c r="D79" s="81"/>
      <c r="E79" s="81"/>
      <c r="F79" s="81"/>
      <c r="G79" s="55">
        <v>29.48</v>
      </c>
    </row>
    <row r="80" spans="1:7" x14ac:dyDescent="0.25">
      <c r="A80" s="81" t="s">
        <v>306</v>
      </c>
      <c r="B80" s="81"/>
      <c r="C80" s="81"/>
      <c r="D80" s="81"/>
      <c r="E80" s="81"/>
      <c r="F80" s="81"/>
      <c r="G80" s="55">
        <v>277.79000000000002</v>
      </c>
    </row>
    <row r="81" spans="1:7" x14ac:dyDescent="0.25">
      <c r="A81" s="81" t="s">
        <v>307</v>
      </c>
      <c r="B81" s="81"/>
      <c r="C81" s="81"/>
      <c r="D81" s="81"/>
      <c r="E81" s="81"/>
      <c r="F81" s="81"/>
      <c r="G81" s="55">
        <v>307.27</v>
      </c>
    </row>
    <row r="82" spans="1:7" x14ac:dyDescent="0.25">
      <c r="A82" s="81" t="s">
        <v>308</v>
      </c>
      <c r="B82" s="81"/>
      <c r="C82" s="81"/>
      <c r="D82" s="81"/>
      <c r="E82" s="81"/>
      <c r="F82" s="81"/>
      <c r="G82" s="55">
        <v>0</v>
      </c>
    </row>
    <row r="83" spans="1:7" x14ac:dyDescent="0.25">
      <c r="A83" s="81" t="s">
        <v>309</v>
      </c>
      <c r="B83" s="81"/>
      <c r="C83" s="81"/>
      <c r="D83" s="81"/>
      <c r="E83" s="81"/>
      <c r="F83" s="81"/>
      <c r="G83" s="55">
        <v>82.26</v>
      </c>
    </row>
    <row r="84" spans="1:7" x14ac:dyDescent="0.25">
      <c r="A84" s="81" t="s">
        <v>310</v>
      </c>
      <c r="B84" s="81"/>
      <c r="C84" s="81"/>
      <c r="D84" s="81"/>
      <c r="E84" s="81"/>
      <c r="F84" s="81"/>
      <c r="G84" s="55">
        <v>0</v>
      </c>
    </row>
    <row r="85" spans="1:7" x14ac:dyDescent="0.25">
      <c r="A85" s="81" t="s">
        <v>311</v>
      </c>
      <c r="B85" s="81"/>
      <c r="C85" s="81"/>
      <c r="D85" s="81"/>
      <c r="E85" s="81"/>
      <c r="F85" s="81"/>
      <c r="G85" s="55">
        <v>82.26</v>
      </c>
    </row>
    <row r="86" spans="1:7" x14ac:dyDescent="0.25">
      <c r="A86" s="81" t="s">
        <v>312</v>
      </c>
      <c r="B86" s="81"/>
      <c r="C86" s="81"/>
      <c r="D86" s="81"/>
      <c r="E86" s="81"/>
      <c r="F86" s="81"/>
      <c r="G86" s="104">
        <v>389.53</v>
      </c>
    </row>
    <row r="87" spans="1:7" x14ac:dyDescent="0.25">
      <c r="A87" s="81" t="s">
        <v>313</v>
      </c>
      <c r="B87" s="81"/>
      <c r="C87" s="81"/>
      <c r="D87" s="81"/>
      <c r="E87" s="81"/>
      <c r="F87" s="81"/>
      <c r="G87" s="55">
        <v>1.6</v>
      </c>
    </row>
    <row r="88" spans="1:7" x14ac:dyDescent="0.25">
      <c r="A88" s="81" t="s">
        <v>314</v>
      </c>
      <c r="B88" s="81"/>
      <c r="C88" s="81"/>
      <c r="D88" s="81"/>
      <c r="E88" s="81"/>
      <c r="F88" s="81"/>
      <c r="G88" s="55">
        <f>G86*G87</f>
        <v>623.24800000000005</v>
      </c>
    </row>
    <row r="89" spans="1:7" x14ac:dyDescent="0.25">
      <c r="A89" s="82"/>
      <c r="B89" s="82"/>
      <c r="C89" s="82"/>
      <c r="D89" s="82"/>
      <c r="E89" s="82"/>
      <c r="F89" s="82"/>
      <c r="G89" s="82"/>
    </row>
    <row r="90" spans="1:7" ht="51" x14ac:dyDescent="0.25">
      <c r="A90" s="46" t="s">
        <v>563</v>
      </c>
      <c r="B90" s="46" t="s">
        <v>122</v>
      </c>
      <c r="C90" s="52" t="s">
        <v>110</v>
      </c>
      <c r="D90" s="52" t="s">
        <v>3</v>
      </c>
      <c r="E90" s="53"/>
      <c r="F90" s="49"/>
      <c r="G90" s="49"/>
    </row>
    <row r="91" spans="1:7" ht="38.25" x14ac:dyDescent="0.25">
      <c r="A91" s="54" t="s">
        <v>328</v>
      </c>
      <c r="B91" s="47" t="s">
        <v>329</v>
      </c>
      <c r="C91" s="48" t="s">
        <v>110</v>
      </c>
      <c r="D91" s="48" t="s">
        <v>293</v>
      </c>
      <c r="E91" s="53">
        <v>2.5</v>
      </c>
      <c r="F91" s="102">
        <v>16.57</v>
      </c>
      <c r="G91" s="102">
        <v>41.42</v>
      </c>
    </row>
    <row r="92" spans="1:7" x14ac:dyDescent="0.25">
      <c r="A92" s="81" t="s">
        <v>305</v>
      </c>
      <c r="B92" s="81"/>
      <c r="C92" s="81"/>
      <c r="D92" s="81"/>
      <c r="E92" s="81"/>
      <c r="F92" s="81"/>
      <c r="G92" s="55">
        <v>3.08</v>
      </c>
    </row>
    <row r="93" spans="1:7" x14ac:dyDescent="0.25">
      <c r="A93" s="81" t="s">
        <v>306</v>
      </c>
      <c r="B93" s="81"/>
      <c r="C93" s="81"/>
      <c r="D93" s="81"/>
      <c r="E93" s="81"/>
      <c r="F93" s="81"/>
      <c r="G93" s="55">
        <v>1.06</v>
      </c>
    </row>
    <row r="94" spans="1:7" x14ac:dyDescent="0.25">
      <c r="A94" s="81" t="s">
        <v>307</v>
      </c>
      <c r="B94" s="81"/>
      <c r="C94" s="81"/>
      <c r="D94" s="81"/>
      <c r="E94" s="81"/>
      <c r="F94" s="81"/>
      <c r="G94" s="55">
        <v>4.1399999999999997</v>
      </c>
    </row>
    <row r="95" spans="1:7" x14ac:dyDescent="0.25">
      <c r="A95" s="81" t="s">
        <v>308</v>
      </c>
      <c r="B95" s="81"/>
      <c r="C95" s="81"/>
      <c r="D95" s="81"/>
      <c r="E95" s="81"/>
      <c r="F95" s="81"/>
      <c r="G95" s="55">
        <v>0</v>
      </c>
    </row>
    <row r="96" spans="1:7" x14ac:dyDescent="0.25">
      <c r="A96" s="81" t="s">
        <v>309</v>
      </c>
      <c r="B96" s="81"/>
      <c r="C96" s="81"/>
      <c r="D96" s="81"/>
      <c r="E96" s="81"/>
      <c r="F96" s="81"/>
      <c r="G96" s="55">
        <v>1.1100000000000001</v>
      </c>
    </row>
    <row r="97" spans="1:7" x14ac:dyDescent="0.25">
      <c r="A97" s="81" t="s">
        <v>310</v>
      </c>
      <c r="B97" s="81"/>
      <c r="C97" s="81"/>
      <c r="D97" s="81"/>
      <c r="E97" s="81"/>
      <c r="F97" s="81"/>
      <c r="G97" s="55">
        <v>0</v>
      </c>
    </row>
    <row r="98" spans="1:7" x14ac:dyDescent="0.25">
      <c r="A98" s="81" t="s">
        <v>311</v>
      </c>
      <c r="B98" s="81"/>
      <c r="C98" s="81"/>
      <c r="D98" s="81"/>
      <c r="E98" s="81"/>
      <c r="F98" s="81"/>
      <c r="G98" s="55">
        <v>1.1100000000000001</v>
      </c>
    </row>
    <row r="99" spans="1:7" x14ac:dyDescent="0.25">
      <c r="A99" s="81" t="s">
        <v>312</v>
      </c>
      <c r="B99" s="81"/>
      <c r="C99" s="81"/>
      <c r="D99" s="81"/>
      <c r="E99" s="81"/>
      <c r="F99" s="81"/>
      <c r="G99" s="104">
        <v>5.25</v>
      </c>
    </row>
    <row r="100" spans="1:7" x14ac:dyDescent="0.25">
      <c r="A100" s="81" t="s">
        <v>313</v>
      </c>
      <c r="B100" s="81"/>
      <c r="C100" s="81"/>
      <c r="D100" s="81"/>
      <c r="E100" s="81"/>
      <c r="F100" s="81"/>
      <c r="G100" s="55">
        <v>10</v>
      </c>
    </row>
    <row r="101" spans="1:7" x14ac:dyDescent="0.25">
      <c r="A101" s="81" t="s">
        <v>314</v>
      </c>
      <c r="B101" s="81"/>
      <c r="C101" s="81"/>
      <c r="D101" s="81"/>
      <c r="E101" s="81"/>
      <c r="F101" s="81"/>
      <c r="G101" s="55">
        <f>G99*G100</f>
        <v>52.5</v>
      </c>
    </row>
    <row r="102" spans="1:7" x14ac:dyDescent="0.25">
      <c r="A102" s="82"/>
      <c r="B102" s="82"/>
      <c r="C102" s="82"/>
      <c r="D102" s="82"/>
      <c r="E102" s="82"/>
      <c r="F102" s="82"/>
      <c r="G102" s="82"/>
    </row>
    <row r="103" spans="1:7" ht="25.5" x14ac:dyDescent="0.25">
      <c r="A103" s="46" t="s">
        <v>564</v>
      </c>
      <c r="B103" s="46" t="s">
        <v>124</v>
      </c>
      <c r="C103" s="52" t="s">
        <v>110</v>
      </c>
      <c r="D103" s="52" t="s">
        <v>111</v>
      </c>
      <c r="E103" s="53"/>
      <c r="F103" s="49"/>
      <c r="G103" s="49"/>
    </row>
    <row r="104" spans="1:7" ht="25.5" x14ac:dyDescent="0.25">
      <c r="A104" s="54" t="s">
        <v>315</v>
      </c>
      <c r="B104" s="47" t="s">
        <v>316</v>
      </c>
      <c r="C104" s="48" t="s">
        <v>110</v>
      </c>
      <c r="D104" s="48" t="s">
        <v>293</v>
      </c>
      <c r="E104" s="53">
        <v>7.26</v>
      </c>
      <c r="F104" s="102">
        <v>13</v>
      </c>
      <c r="G104" s="102">
        <v>94.38</v>
      </c>
    </row>
    <row r="105" spans="1:7" x14ac:dyDescent="0.25">
      <c r="A105" s="81" t="s">
        <v>305</v>
      </c>
      <c r="B105" s="81"/>
      <c r="C105" s="81"/>
      <c r="D105" s="81"/>
      <c r="E105" s="81"/>
      <c r="F105" s="81"/>
      <c r="G105" s="55">
        <v>8.75</v>
      </c>
    </row>
    <row r="106" spans="1:7" x14ac:dyDescent="0.25">
      <c r="A106" s="81" t="s">
        <v>306</v>
      </c>
      <c r="B106" s="81"/>
      <c r="C106" s="81"/>
      <c r="D106" s="81"/>
      <c r="E106" s="81"/>
      <c r="F106" s="81"/>
      <c r="G106" s="55">
        <v>4.25</v>
      </c>
    </row>
    <row r="107" spans="1:7" x14ac:dyDescent="0.25">
      <c r="A107" s="81" t="s">
        <v>307</v>
      </c>
      <c r="B107" s="81"/>
      <c r="C107" s="81"/>
      <c r="D107" s="81"/>
      <c r="E107" s="81"/>
      <c r="F107" s="81"/>
      <c r="G107" s="55">
        <v>13</v>
      </c>
    </row>
    <row r="108" spans="1:7" x14ac:dyDescent="0.25">
      <c r="A108" s="81" t="s">
        <v>308</v>
      </c>
      <c r="B108" s="81"/>
      <c r="C108" s="81"/>
      <c r="D108" s="81"/>
      <c r="E108" s="81"/>
      <c r="F108" s="81"/>
      <c r="G108" s="55">
        <v>0</v>
      </c>
    </row>
    <row r="109" spans="1:7" x14ac:dyDescent="0.25">
      <c r="A109" s="81" t="s">
        <v>309</v>
      </c>
      <c r="B109" s="81"/>
      <c r="C109" s="81"/>
      <c r="D109" s="81"/>
      <c r="E109" s="81"/>
      <c r="F109" s="81"/>
      <c r="G109" s="55">
        <v>3.48</v>
      </c>
    </row>
    <row r="110" spans="1:7" x14ac:dyDescent="0.25">
      <c r="A110" s="81" t="s">
        <v>310</v>
      </c>
      <c r="B110" s="81"/>
      <c r="C110" s="81"/>
      <c r="D110" s="81"/>
      <c r="E110" s="81"/>
      <c r="F110" s="81"/>
      <c r="G110" s="55">
        <v>0</v>
      </c>
    </row>
    <row r="111" spans="1:7" x14ac:dyDescent="0.25">
      <c r="A111" s="81" t="s">
        <v>311</v>
      </c>
      <c r="B111" s="81"/>
      <c r="C111" s="81"/>
      <c r="D111" s="81"/>
      <c r="E111" s="81"/>
      <c r="F111" s="81"/>
      <c r="G111" s="55">
        <v>3.48</v>
      </c>
    </row>
    <row r="112" spans="1:7" x14ac:dyDescent="0.25">
      <c r="A112" s="81" t="s">
        <v>312</v>
      </c>
      <c r="B112" s="81"/>
      <c r="C112" s="81"/>
      <c r="D112" s="81"/>
      <c r="E112" s="81"/>
      <c r="F112" s="81"/>
      <c r="G112" s="104">
        <v>16.48</v>
      </c>
    </row>
    <row r="113" spans="1:7" x14ac:dyDescent="0.25">
      <c r="A113" s="81" t="s">
        <v>313</v>
      </c>
      <c r="B113" s="81"/>
      <c r="C113" s="81"/>
      <c r="D113" s="81"/>
      <c r="E113" s="81"/>
      <c r="F113" s="81"/>
      <c r="G113" s="55">
        <v>7.26</v>
      </c>
    </row>
    <row r="114" spans="1:7" x14ac:dyDescent="0.25">
      <c r="A114" s="81" t="s">
        <v>314</v>
      </c>
      <c r="B114" s="81"/>
      <c r="C114" s="81"/>
      <c r="D114" s="81"/>
      <c r="E114" s="81"/>
      <c r="F114" s="81"/>
      <c r="G114" s="55">
        <f>G112*G113</f>
        <v>119.6448</v>
      </c>
    </row>
    <row r="115" spans="1:7" x14ac:dyDescent="0.25">
      <c r="A115" s="82"/>
      <c r="B115" s="82"/>
      <c r="C115" s="82"/>
      <c r="D115" s="82"/>
      <c r="E115" s="82"/>
      <c r="F115" s="82"/>
      <c r="G115" s="82"/>
    </row>
    <row r="116" spans="1:7" ht="25.5" x14ac:dyDescent="0.25">
      <c r="A116" s="46" t="s">
        <v>565</v>
      </c>
      <c r="B116" s="46" t="s">
        <v>126</v>
      </c>
      <c r="C116" s="52" t="s">
        <v>110</v>
      </c>
      <c r="D116" s="52" t="s">
        <v>111</v>
      </c>
      <c r="E116" s="53"/>
      <c r="F116" s="49"/>
      <c r="G116" s="49"/>
    </row>
    <row r="117" spans="1:7" ht="25.5" x14ac:dyDescent="0.25">
      <c r="A117" s="54" t="s">
        <v>315</v>
      </c>
      <c r="B117" s="47" t="s">
        <v>316</v>
      </c>
      <c r="C117" s="48" t="s">
        <v>110</v>
      </c>
      <c r="D117" s="48" t="s">
        <v>293</v>
      </c>
      <c r="E117" s="53">
        <v>1.65</v>
      </c>
      <c r="F117" s="102">
        <v>13</v>
      </c>
      <c r="G117" s="102">
        <v>21.45</v>
      </c>
    </row>
    <row r="118" spans="1:7" x14ac:dyDescent="0.25">
      <c r="A118" s="81" t="s">
        <v>305</v>
      </c>
      <c r="B118" s="81"/>
      <c r="C118" s="81"/>
      <c r="D118" s="81"/>
      <c r="E118" s="81"/>
      <c r="F118" s="81"/>
      <c r="G118" s="55">
        <v>8.75</v>
      </c>
    </row>
    <row r="119" spans="1:7" x14ac:dyDescent="0.25">
      <c r="A119" s="81" t="s">
        <v>306</v>
      </c>
      <c r="B119" s="81"/>
      <c r="C119" s="81"/>
      <c r="D119" s="81"/>
      <c r="E119" s="81"/>
      <c r="F119" s="81"/>
      <c r="G119" s="55">
        <v>4.25</v>
      </c>
    </row>
    <row r="120" spans="1:7" x14ac:dyDescent="0.25">
      <c r="A120" s="81" t="s">
        <v>307</v>
      </c>
      <c r="B120" s="81"/>
      <c r="C120" s="81"/>
      <c r="D120" s="81"/>
      <c r="E120" s="81"/>
      <c r="F120" s="81"/>
      <c r="G120" s="55">
        <v>13</v>
      </c>
    </row>
    <row r="121" spans="1:7" x14ac:dyDescent="0.25">
      <c r="A121" s="81" t="s">
        <v>308</v>
      </c>
      <c r="B121" s="81"/>
      <c r="C121" s="81"/>
      <c r="D121" s="81"/>
      <c r="E121" s="81"/>
      <c r="F121" s="81"/>
      <c r="G121" s="55">
        <v>0</v>
      </c>
    </row>
    <row r="122" spans="1:7" x14ac:dyDescent="0.25">
      <c r="A122" s="81" t="s">
        <v>309</v>
      </c>
      <c r="B122" s="81"/>
      <c r="C122" s="81"/>
      <c r="D122" s="81"/>
      <c r="E122" s="81"/>
      <c r="F122" s="81"/>
      <c r="G122" s="55">
        <v>3.48</v>
      </c>
    </row>
    <row r="123" spans="1:7" x14ac:dyDescent="0.25">
      <c r="A123" s="81" t="s">
        <v>310</v>
      </c>
      <c r="B123" s="81"/>
      <c r="C123" s="81"/>
      <c r="D123" s="81"/>
      <c r="E123" s="81"/>
      <c r="F123" s="81"/>
      <c r="G123" s="55">
        <v>0</v>
      </c>
    </row>
    <row r="124" spans="1:7" x14ac:dyDescent="0.25">
      <c r="A124" s="81" t="s">
        <v>311</v>
      </c>
      <c r="B124" s="81"/>
      <c r="C124" s="81"/>
      <c r="D124" s="81"/>
      <c r="E124" s="81"/>
      <c r="F124" s="81"/>
      <c r="G124" s="55">
        <v>3.48</v>
      </c>
    </row>
    <row r="125" spans="1:7" x14ac:dyDescent="0.25">
      <c r="A125" s="81" t="s">
        <v>312</v>
      </c>
      <c r="B125" s="81"/>
      <c r="C125" s="81"/>
      <c r="D125" s="81"/>
      <c r="E125" s="81"/>
      <c r="F125" s="81"/>
      <c r="G125" s="104">
        <v>16.48</v>
      </c>
    </row>
    <row r="126" spans="1:7" x14ac:dyDescent="0.25">
      <c r="A126" s="81" t="s">
        <v>313</v>
      </c>
      <c r="B126" s="81"/>
      <c r="C126" s="81"/>
      <c r="D126" s="81"/>
      <c r="E126" s="81"/>
      <c r="F126" s="81"/>
      <c r="G126" s="55">
        <v>1.65</v>
      </c>
    </row>
    <row r="127" spans="1:7" x14ac:dyDescent="0.25">
      <c r="A127" s="81" t="s">
        <v>314</v>
      </c>
      <c r="B127" s="81"/>
      <c r="C127" s="81"/>
      <c r="D127" s="81"/>
      <c r="E127" s="81"/>
      <c r="F127" s="81"/>
      <c r="G127" s="55">
        <f>G125*G126</f>
        <v>27.192</v>
      </c>
    </row>
    <row r="128" spans="1:7" x14ac:dyDescent="0.25">
      <c r="A128" s="82"/>
      <c r="B128" s="82"/>
      <c r="C128" s="82"/>
      <c r="D128" s="82"/>
      <c r="E128" s="82"/>
      <c r="F128" s="82"/>
      <c r="G128" s="82"/>
    </row>
    <row r="129" spans="1:7" ht="25.5" x14ac:dyDescent="0.25">
      <c r="A129" s="46" t="s">
        <v>566</v>
      </c>
      <c r="B129" s="46" t="s">
        <v>128</v>
      </c>
      <c r="C129" s="52" t="s">
        <v>110</v>
      </c>
      <c r="D129" s="52" t="s">
        <v>111</v>
      </c>
      <c r="E129" s="53"/>
      <c r="F129" s="49"/>
      <c r="G129" s="49"/>
    </row>
    <row r="130" spans="1:7" ht="25.5" x14ac:dyDescent="0.25">
      <c r="A130" s="54" t="s">
        <v>317</v>
      </c>
      <c r="B130" s="47" t="s">
        <v>318</v>
      </c>
      <c r="C130" s="48" t="s">
        <v>110</v>
      </c>
      <c r="D130" s="48" t="s">
        <v>293</v>
      </c>
      <c r="E130" s="53">
        <v>0.74</v>
      </c>
      <c r="F130" s="102">
        <v>16.02</v>
      </c>
      <c r="G130" s="102">
        <v>11.88</v>
      </c>
    </row>
    <row r="131" spans="1:7" ht="25.5" x14ac:dyDescent="0.25">
      <c r="A131" s="54" t="s">
        <v>315</v>
      </c>
      <c r="B131" s="47" t="s">
        <v>316</v>
      </c>
      <c r="C131" s="48" t="s">
        <v>110</v>
      </c>
      <c r="D131" s="48" t="s">
        <v>293</v>
      </c>
      <c r="E131" s="53">
        <v>7.42</v>
      </c>
      <c r="F131" s="102">
        <v>13</v>
      </c>
      <c r="G131" s="102">
        <v>96.41</v>
      </c>
    </row>
    <row r="132" spans="1:7" x14ac:dyDescent="0.25">
      <c r="A132" s="81" t="s">
        <v>305</v>
      </c>
      <c r="B132" s="81"/>
      <c r="C132" s="81"/>
      <c r="D132" s="81"/>
      <c r="E132" s="81"/>
      <c r="F132" s="81"/>
      <c r="G132" s="55">
        <v>17.87</v>
      </c>
    </row>
    <row r="133" spans="1:7" x14ac:dyDescent="0.25">
      <c r="A133" s="81" t="s">
        <v>306</v>
      </c>
      <c r="B133" s="81"/>
      <c r="C133" s="81"/>
      <c r="D133" s="81"/>
      <c r="E133" s="81"/>
      <c r="F133" s="81"/>
      <c r="G133" s="55">
        <v>8.41</v>
      </c>
    </row>
    <row r="134" spans="1:7" x14ac:dyDescent="0.25">
      <c r="A134" s="81" t="s">
        <v>307</v>
      </c>
      <c r="B134" s="81"/>
      <c r="C134" s="81"/>
      <c r="D134" s="81"/>
      <c r="E134" s="81"/>
      <c r="F134" s="81"/>
      <c r="G134" s="55">
        <v>26.28</v>
      </c>
    </row>
    <row r="135" spans="1:7" x14ac:dyDescent="0.25">
      <c r="A135" s="81" t="s">
        <v>308</v>
      </c>
      <c r="B135" s="81"/>
      <c r="C135" s="81"/>
      <c r="D135" s="81"/>
      <c r="E135" s="81"/>
      <c r="F135" s="81"/>
      <c r="G135" s="55">
        <v>0</v>
      </c>
    </row>
    <row r="136" spans="1:7" x14ac:dyDescent="0.25">
      <c r="A136" s="81" t="s">
        <v>309</v>
      </c>
      <c r="B136" s="81"/>
      <c r="C136" s="81"/>
      <c r="D136" s="81"/>
      <c r="E136" s="81"/>
      <c r="F136" s="81"/>
      <c r="G136" s="55">
        <v>7.04</v>
      </c>
    </row>
    <row r="137" spans="1:7" x14ac:dyDescent="0.25">
      <c r="A137" s="81" t="s">
        <v>310</v>
      </c>
      <c r="B137" s="81"/>
      <c r="C137" s="81"/>
      <c r="D137" s="81"/>
      <c r="E137" s="81"/>
      <c r="F137" s="81"/>
      <c r="G137" s="55">
        <v>0</v>
      </c>
    </row>
    <row r="138" spans="1:7" x14ac:dyDescent="0.25">
      <c r="A138" s="81" t="s">
        <v>311</v>
      </c>
      <c r="B138" s="81"/>
      <c r="C138" s="81"/>
      <c r="D138" s="81"/>
      <c r="E138" s="81"/>
      <c r="F138" s="81"/>
      <c r="G138" s="55">
        <v>7.04</v>
      </c>
    </row>
    <row r="139" spans="1:7" x14ac:dyDescent="0.25">
      <c r="A139" s="81" t="s">
        <v>312</v>
      </c>
      <c r="B139" s="81"/>
      <c r="C139" s="81"/>
      <c r="D139" s="81"/>
      <c r="E139" s="81"/>
      <c r="F139" s="81"/>
      <c r="G139" s="104">
        <v>33.32</v>
      </c>
    </row>
    <row r="140" spans="1:7" x14ac:dyDescent="0.25">
      <c r="A140" s="81" t="s">
        <v>313</v>
      </c>
      <c r="B140" s="81"/>
      <c r="C140" s="81"/>
      <c r="D140" s="81"/>
      <c r="E140" s="81"/>
      <c r="F140" s="81"/>
      <c r="G140" s="55">
        <v>4.12</v>
      </c>
    </row>
    <row r="141" spans="1:7" x14ac:dyDescent="0.25">
      <c r="A141" s="81" t="s">
        <v>314</v>
      </c>
      <c r="B141" s="81"/>
      <c r="C141" s="81"/>
      <c r="D141" s="81"/>
      <c r="E141" s="81"/>
      <c r="F141" s="81"/>
      <c r="G141" s="55">
        <f>G139*G140</f>
        <v>137.2784</v>
      </c>
    </row>
    <row r="142" spans="1:7" x14ac:dyDescent="0.25">
      <c r="A142" s="82"/>
      <c r="B142" s="82"/>
      <c r="C142" s="82"/>
      <c r="D142" s="82"/>
      <c r="E142" s="82"/>
      <c r="F142" s="82"/>
      <c r="G142" s="82"/>
    </row>
    <row r="143" spans="1:7" ht="38.25" x14ac:dyDescent="0.25">
      <c r="A143" s="46" t="s">
        <v>567</v>
      </c>
      <c r="B143" s="46" t="s">
        <v>130</v>
      </c>
      <c r="C143" s="52" t="s">
        <v>110</v>
      </c>
      <c r="D143" s="52" t="s">
        <v>111</v>
      </c>
      <c r="E143" s="53"/>
      <c r="F143" s="49"/>
      <c r="G143" s="49"/>
    </row>
    <row r="144" spans="1:7" ht="25.5" x14ac:dyDescent="0.25">
      <c r="A144" s="54">
        <v>345</v>
      </c>
      <c r="B144" s="47" t="s">
        <v>330</v>
      </c>
      <c r="C144" s="48" t="s">
        <v>302</v>
      </c>
      <c r="D144" s="48" t="s">
        <v>323</v>
      </c>
      <c r="E144" s="53">
        <v>1.32</v>
      </c>
      <c r="F144" s="102">
        <v>17.600000000000001</v>
      </c>
      <c r="G144" s="102">
        <v>23.32</v>
      </c>
    </row>
    <row r="145" spans="1:7" ht="63.75" x14ac:dyDescent="0.25">
      <c r="A145" s="54">
        <v>7170</v>
      </c>
      <c r="B145" s="47" t="s">
        <v>331</v>
      </c>
      <c r="C145" s="48" t="s">
        <v>302</v>
      </c>
      <c r="D145" s="48" t="s">
        <v>111</v>
      </c>
      <c r="E145" s="53">
        <v>36.43</v>
      </c>
      <c r="F145" s="102">
        <v>1.61</v>
      </c>
      <c r="G145" s="102">
        <v>58.66</v>
      </c>
    </row>
    <row r="146" spans="1:7" ht="38.25" x14ac:dyDescent="0.25">
      <c r="A146" s="54" t="s">
        <v>324</v>
      </c>
      <c r="B146" s="47" t="s">
        <v>325</v>
      </c>
      <c r="C146" s="48" t="s">
        <v>110</v>
      </c>
      <c r="D146" s="48" t="s">
        <v>293</v>
      </c>
      <c r="E146" s="53">
        <v>1.99</v>
      </c>
      <c r="F146" s="102">
        <v>15.93</v>
      </c>
      <c r="G146" s="102">
        <v>31.66</v>
      </c>
    </row>
    <row r="147" spans="1:7" ht="25.5" x14ac:dyDescent="0.25">
      <c r="A147" s="54" t="s">
        <v>315</v>
      </c>
      <c r="B147" s="47" t="s">
        <v>316</v>
      </c>
      <c r="C147" s="48" t="s">
        <v>110</v>
      </c>
      <c r="D147" s="48" t="s">
        <v>293</v>
      </c>
      <c r="E147" s="53">
        <v>5.96</v>
      </c>
      <c r="F147" s="102">
        <v>13</v>
      </c>
      <c r="G147" s="102">
        <v>77.5</v>
      </c>
    </row>
    <row r="148" spans="1:7" x14ac:dyDescent="0.25">
      <c r="A148" s="81" t="s">
        <v>305</v>
      </c>
      <c r="B148" s="81"/>
      <c r="C148" s="81"/>
      <c r="D148" s="81"/>
      <c r="E148" s="81"/>
      <c r="F148" s="81"/>
      <c r="G148" s="55">
        <v>2.2799999999999998</v>
      </c>
    </row>
    <row r="149" spans="1:7" x14ac:dyDescent="0.25">
      <c r="A149" s="81" t="s">
        <v>306</v>
      </c>
      <c r="B149" s="81"/>
      <c r="C149" s="81"/>
      <c r="D149" s="81"/>
      <c r="E149" s="81"/>
      <c r="F149" s="81"/>
      <c r="G149" s="55">
        <v>3.49</v>
      </c>
    </row>
    <row r="150" spans="1:7" x14ac:dyDescent="0.25">
      <c r="A150" s="81" t="s">
        <v>307</v>
      </c>
      <c r="B150" s="81"/>
      <c r="C150" s="81"/>
      <c r="D150" s="81"/>
      <c r="E150" s="81"/>
      <c r="F150" s="81"/>
      <c r="G150" s="55">
        <v>5.77</v>
      </c>
    </row>
    <row r="151" spans="1:7" x14ac:dyDescent="0.25">
      <c r="A151" s="81" t="s">
        <v>308</v>
      </c>
      <c r="B151" s="81"/>
      <c r="C151" s="81"/>
      <c r="D151" s="81"/>
      <c r="E151" s="81"/>
      <c r="F151" s="81"/>
      <c r="G151" s="55">
        <v>0</v>
      </c>
    </row>
    <row r="152" spans="1:7" x14ac:dyDescent="0.25">
      <c r="A152" s="81" t="s">
        <v>309</v>
      </c>
      <c r="B152" s="81"/>
      <c r="C152" s="81"/>
      <c r="D152" s="81"/>
      <c r="E152" s="81"/>
      <c r="F152" s="81"/>
      <c r="G152" s="55">
        <v>1.54</v>
      </c>
    </row>
    <row r="153" spans="1:7" x14ac:dyDescent="0.25">
      <c r="A153" s="81" t="s">
        <v>310</v>
      </c>
      <c r="B153" s="81"/>
      <c r="C153" s="81"/>
      <c r="D153" s="81"/>
      <c r="E153" s="81"/>
      <c r="F153" s="81"/>
      <c r="G153" s="55">
        <v>0</v>
      </c>
    </row>
    <row r="154" spans="1:7" x14ac:dyDescent="0.25">
      <c r="A154" s="81" t="s">
        <v>311</v>
      </c>
      <c r="B154" s="81"/>
      <c r="C154" s="81"/>
      <c r="D154" s="81"/>
      <c r="E154" s="81"/>
      <c r="F154" s="81"/>
      <c r="G154" s="55">
        <v>1.54</v>
      </c>
    </row>
    <row r="155" spans="1:7" x14ac:dyDescent="0.25">
      <c r="A155" s="81" t="s">
        <v>312</v>
      </c>
      <c r="B155" s="81"/>
      <c r="C155" s="81"/>
      <c r="D155" s="81"/>
      <c r="E155" s="81"/>
      <c r="F155" s="81"/>
      <c r="G155" s="104">
        <v>7.32</v>
      </c>
    </row>
    <row r="156" spans="1:7" x14ac:dyDescent="0.25">
      <c r="A156" s="81" t="s">
        <v>313</v>
      </c>
      <c r="B156" s="81"/>
      <c r="C156" s="81"/>
      <c r="D156" s="81"/>
      <c r="E156" s="81"/>
      <c r="F156" s="81"/>
      <c r="G156" s="55">
        <v>33.119999999999997</v>
      </c>
    </row>
    <row r="157" spans="1:7" x14ac:dyDescent="0.25">
      <c r="A157" s="81" t="s">
        <v>314</v>
      </c>
      <c r="B157" s="81"/>
      <c r="C157" s="81"/>
      <c r="D157" s="81"/>
      <c r="E157" s="81"/>
      <c r="F157" s="81"/>
      <c r="G157" s="55">
        <f>G155*G156</f>
        <v>242.4384</v>
      </c>
    </row>
    <row r="158" spans="1:7" x14ac:dyDescent="0.25">
      <c r="A158" s="82"/>
      <c r="B158" s="82"/>
      <c r="C158" s="82"/>
      <c r="D158" s="82"/>
      <c r="E158" s="82"/>
      <c r="F158" s="82"/>
      <c r="G158" s="82"/>
    </row>
    <row r="159" spans="1:7" ht="63.75" x14ac:dyDescent="0.25">
      <c r="A159" s="46" t="s">
        <v>568</v>
      </c>
      <c r="B159" s="46" t="s">
        <v>132</v>
      </c>
      <c r="C159" s="52" t="s">
        <v>110</v>
      </c>
      <c r="D159" s="52" t="s">
        <v>111</v>
      </c>
      <c r="E159" s="53"/>
      <c r="F159" s="49"/>
      <c r="G159" s="49"/>
    </row>
    <row r="160" spans="1:7" ht="63.75" x14ac:dyDescent="0.25">
      <c r="A160" s="54">
        <v>1357</v>
      </c>
      <c r="B160" s="47" t="s">
        <v>332</v>
      </c>
      <c r="C160" s="48" t="s">
        <v>302</v>
      </c>
      <c r="D160" s="48" t="s">
        <v>3</v>
      </c>
      <c r="E160" s="53">
        <v>17</v>
      </c>
      <c r="F160" s="102">
        <v>48.85</v>
      </c>
      <c r="G160" s="102">
        <v>830.45</v>
      </c>
    </row>
    <row r="161" spans="1:7" ht="51" x14ac:dyDescent="0.25">
      <c r="A161" s="54">
        <v>4491</v>
      </c>
      <c r="B161" s="47" t="s">
        <v>320</v>
      </c>
      <c r="C161" s="48" t="s">
        <v>302</v>
      </c>
      <c r="D161" s="48" t="s">
        <v>5</v>
      </c>
      <c r="E161" s="53">
        <v>88.64</v>
      </c>
      <c r="F161" s="102">
        <v>4.71</v>
      </c>
      <c r="G161" s="102">
        <v>417.48</v>
      </c>
    </row>
    <row r="162" spans="1:7" ht="38.25" x14ac:dyDescent="0.25">
      <c r="A162" s="54">
        <v>5061</v>
      </c>
      <c r="B162" s="47" t="s">
        <v>333</v>
      </c>
      <c r="C162" s="48" t="s">
        <v>302</v>
      </c>
      <c r="D162" s="48" t="s">
        <v>323</v>
      </c>
      <c r="E162" s="53">
        <v>8.42</v>
      </c>
      <c r="F162" s="102">
        <v>10</v>
      </c>
      <c r="G162" s="102">
        <v>84.15</v>
      </c>
    </row>
    <row r="163" spans="1:7" ht="38.25" x14ac:dyDescent="0.25">
      <c r="A163" s="54" t="s">
        <v>324</v>
      </c>
      <c r="B163" s="47" t="s">
        <v>325</v>
      </c>
      <c r="C163" s="48" t="s">
        <v>110</v>
      </c>
      <c r="D163" s="48" t="s">
        <v>293</v>
      </c>
      <c r="E163" s="53">
        <v>44.88</v>
      </c>
      <c r="F163" s="102">
        <v>15.93</v>
      </c>
      <c r="G163" s="102">
        <v>714.92</v>
      </c>
    </row>
    <row r="164" spans="1:7" ht="25.5" x14ac:dyDescent="0.25">
      <c r="A164" s="54" t="s">
        <v>315</v>
      </c>
      <c r="B164" s="47" t="s">
        <v>316</v>
      </c>
      <c r="C164" s="48" t="s">
        <v>110</v>
      </c>
      <c r="D164" s="48" t="s">
        <v>293</v>
      </c>
      <c r="E164" s="53">
        <v>53.3</v>
      </c>
      <c r="F164" s="102">
        <v>13</v>
      </c>
      <c r="G164" s="102">
        <v>692.82</v>
      </c>
    </row>
    <row r="165" spans="1:7" x14ac:dyDescent="0.25">
      <c r="A165" s="81" t="s">
        <v>305</v>
      </c>
      <c r="B165" s="81"/>
      <c r="C165" s="81"/>
      <c r="D165" s="81"/>
      <c r="E165" s="81"/>
      <c r="F165" s="81"/>
      <c r="G165" s="55">
        <v>17.66</v>
      </c>
    </row>
    <row r="166" spans="1:7" x14ac:dyDescent="0.25">
      <c r="A166" s="81" t="s">
        <v>306</v>
      </c>
      <c r="B166" s="81"/>
      <c r="C166" s="81"/>
      <c r="D166" s="81"/>
      <c r="E166" s="81"/>
      <c r="F166" s="81"/>
      <c r="G166" s="55">
        <v>31.18</v>
      </c>
    </row>
    <row r="167" spans="1:7" x14ac:dyDescent="0.25">
      <c r="A167" s="81" t="s">
        <v>307</v>
      </c>
      <c r="B167" s="81"/>
      <c r="C167" s="81"/>
      <c r="D167" s="81"/>
      <c r="E167" s="81"/>
      <c r="F167" s="81"/>
      <c r="G167" s="55">
        <v>48.84</v>
      </c>
    </row>
    <row r="168" spans="1:7" x14ac:dyDescent="0.25">
      <c r="A168" s="81" t="s">
        <v>308</v>
      </c>
      <c r="B168" s="81"/>
      <c r="C168" s="81"/>
      <c r="D168" s="81"/>
      <c r="E168" s="81"/>
      <c r="F168" s="81"/>
      <c r="G168" s="55">
        <v>0</v>
      </c>
    </row>
    <row r="169" spans="1:7" x14ac:dyDescent="0.25">
      <c r="A169" s="81" t="s">
        <v>309</v>
      </c>
      <c r="B169" s="81"/>
      <c r="C169" s="81"/>
      <c r="D169" s="81"/>
      <c r="E169" s="81"/>
      <c r="F169" s="81"/>
      <c r="G169" s="55">
        <v>13.07</v>
      </c>
    </row>
    <row r="170" spans="1:7" x14ac:dyDescent="0.25">
      <c r="A170" s="81" t="s">
        <v>310</v>
      </c>
      <c r="B170" s="81"/>
      <c r="C170" s="81"/>
      <c r="D170" s="81"/>
      <c r="E170" s="81"/>
      <c r="F170" s="81"/>
      <c r="G170" s="55">
        <v>0</v>
      </c>
    </row>
    <row r="171" spans="1:7" x14ac:dyDescent="0.25">
      <c r="A171" s="81" t="s">
        <v>311</v>
      </c>
      <c r="B171" s="81"/>
      <c r="C171" s="81"/>
      <c r="D171" s="81"/>
      <c r="E171" s="81"/>
      <c r="F171" s="81"/>
      <c r="G171" s="55">
        <v>13.07</v>
      </c>
    </row>
    <row r="172" spans="1:7" x14ac:dyDescent="0.25">
      <c r="A172" s="81" t="s">
        <v>312</v>
      </c>
      <c r="B172" s="81"/>
      <c r="C172" s="81"/>
      <c r="D172" s="81"/>
      <c r="E172" s="81"/>
      <c r="F172" s="81"/>
      <c r="G172" s="104">
        <v>61.91</v>
      </c>
    </row>
    <row r="173" spans="1:7" x14ac:dyDescent="0.25">
      <c r="A173" s="81" t="s">
        <v>313</v>
      </c>
      <c r="B173" s="81"/>
      <c r="C173" s="81"/>
      <c r="D173" s="81"/>
      <c r="E173" s="81"/>
      <c r="F173" s="81"/>
      <c r="G173" s="55">
        <v>56.1</v>
      </c>
    </row>
    <row r="174" spans="1:7" x14ac:dyDescent="0.25">
      <c r="A174" s="81" t="s">
        <v>314</v>
      </c>
      <c r="B174" s="81"/>
      <c r="C174" s="81"/>
      <c r="D174" s="81"/>
      <c r="E174" s="81"/>
      <c r="F174" s="81"/>
      <c r="G174" s="55">
        <f>G172*G173</f>
        <v>3473.1509999999998</v>
      </c>
    </row>
    <row r="175" spans="1:7" x14ac:dyDescent="0.25">
      <c r="A175" s="82"/>
      <c r="B175" s="82"/>
      <c r="C175" s="82"/>
      <c r="D175" s="82"/>
      <c r="E175" s="82"/>
      <c r="F175" s="82"/>
      <c r="G175" s="82"/>
    </row>
    <row r="176" spans="1:7" ht="76.5" x14ac:dyDescent="0.25">
      <c r="A176" s="46" t="s">
        <v>569</v>
      </c>
      <c r="B176" s="46" t="s">
        <v>134</v>
      </c>
      <c r="C176" s="52" t="s">
        <v>110</v>
      </c>
      <c r="D176" s="52" t="s">
        <v>111</v>
      </c>
      <c r="E176" s="53"/>
      <c r="F176" s="49"/>
      <c r="G176" s="49"/>
    </row>
    <row r="177" spans="1:7" ht="51" x14ac:dyDescent="0.25">
      <c r="A177" s="54">
        <v>11455</v>
      </c>
      <c r="B177" s="47" t="s">
        <v>334</v>
      </c>
      <c r="C177" s="48" t="s">
        <v>302</v>
      </c>
      <c r="D177" s="48" t="s">
        <v>3</v>
      </c>
      <c r="E177" s="53">
        <v>0.66</v>
      </c>
      <c r="F177" s="102">
        <v>7.94</v>
      </c>
      <c r="G177" s="102">
        <v>5.26</v>
      </c>
    </row>
    <row r="178" spans="1:7" ht="51" x14ac:dyDescent="0.25">
      <c r="A178" s="54">
        <v>4491</v>
      </c>
      <c r="B178" s="47" t="s">
        <v>320</v>
      </c>
      <c r="C178" s="48" t="s">
        <v>302</v>
      </c>
      <c r="D178" s="48" t="s">
        <v>5</v>
      </c>
      <c r="E178" s="53">
        <v>13.27</v>
      </c>
      <c r="F178" s="102">
        <v>4.71</v>
      </c>
      <c r="G178" s="102">
        <v>62.51</v>
      </c>
    </row>
    <row r="179" spans="1:7" ht="89.25" x14ac:dyDescent="0.25">
      <c r="A179" s="54" t="s">
        <v>335</v>
      </c>
      <c r="B179" s="47" t="s">
        <v>336</v>
      </c>
      <c r="C179" s="48" t="s">
        <v>110</v>
      </c>
      <c r="D179" s="48" t="s">
        <v>3</v>
      </c>
      <c r="E179" s="53">
        <v>0.66</v>
      </c>
      <c r="F179" s="102">
        <v>96.28</v>
      </c>
      <c r="G179" s="102">
        <v>63.74</v>
      </c>
    </row>
    <row r="180" spans="1:7" ht="51" x14ac:dyDescent="0.25">
      <c r="A180" s="54" t="s">
        <v>337</v>
      </c>
      <c r="B180" s="47" t="s">
        <v>338</v>
      </c>
      <c r="C180" s="48" t="s">
        <v>110</v>
      </c>
      <c r="D180" s="48" t="s">
        <v>3</v>
      </c>
      <c r="E180" s="53">
        <v>1.33</v>
      </c>
      <c r="F180" s="102">
        <v>17.46</v>
      </c>
      <c r="G180" s="102">
        <v>23.14</v>
      </c>
    </row>
    <row r="181" spans="1:7" ht="51" x14ac:dyDescent="0.25">
      <c r="A181" s="54" t="s">
        <v>285</v>
      </c>
      <c r="B181" s="47" t="s">
        <v>286</v>
      </c>
      <c r="C181" s="48" t="s">
        <v>110</v>
      </c>
      <c r="D181" s="48" t="s">
        <v>111</v>
      </c>
      <c r="E181" s="53">
        <v>50.65</v>
      </c>
      <c r="F181" s="102">
        <v>7.77</v>
      </c>
      <c r="G181" s="102">
        <v>393.42</v>
      </c>
    </row>
    <row r="182" spans="1:7" ht="127.5" x14ac:dyDescent="0.25">
      <c r="A182" s="54" t="s">
        <v>339</v>
      </c>
      <c r="B182" s="47" t="s">
        <v>340</v>
      </c>
      <c r="C182" s="48" t="s">
        <v>110</v>
      </c>
      <c r="D182" s="48" t="s">
        <v>5</v>
      </c>
      <c r="E182" s="53">
        <v>1.33</v>
      </c>
      <c r="F182" s="102">
        <v>2.0699999999999998</v>
      </c>
      <c r="G182" s="102">
        <v>2.75</v>
      </c>
    </row>
    <row r="183" spans="1:7" ht="102" x14ac:dyDescent="0.25">
      <c r="A183" s="54" t="s">
        <v>341</v>
      </c>
      <c r="B183" s="47" t="s">
        <v>342</v>
      </c>
      <c r="C183" s="48" t="s">
        <v>110</v>
      </c>
      <c r="D183" s="48" t="s">
        <v>5</v>
      </c>
      <c r="E183" s="53">
        <v>1.72</v>
      </c>
      <c r="F183" s="102">
        <v>1.06</v>
      </c>
      <c r="G183" s="102">
        <v>1.82</v>
      </c>
    </row>
    <row r="184" spans="1:7" ht="76.5" x14ac:dyDescent="0.25">
      <c r="A184" s="54" t="s">
        <v>343</v>
      </c>
      <c r="B184" s="47" t="s">
        <v>344</v>
      </c>
      <c r="C184" s="48" t="s">
        <v>110</v>
      </c>
      <c r="D184" s="48" t="s">
        <v>5</v>
      </c>
      <c r="E184" s="53">
        <v>0.66</v>
      </c>
      <c r="F184" s="102">
        <v>5.18</v>
      </c>
      <c r="G184" s="102">
        <v>3.43</v>
      </c>
    </row>
    <row r="185" spans="1:7" ht="76.5" x14ac:dyDescent="0.25">
      <c r="A185" s="54" t="s">
        <v>345</v>
      </c>
      <c r="B185" s="47" t="s">
        <v>346</v>
      </c>
      <c r="C185" s="48" t="s">
        <v>110</v>
      </c>
      <c r="D185" s="48" t="s">
        <v>5</v>
      </c>
      <c r="E185" s="53">
        <v>1.33</v>
      </c>
      <c r="F185" s="102">
        <v>4.2</v>
      </c>
      <c r="G185" s="102">
        <v>5.57</v>
      </c>
    </row>
    <row r="186" spans="1:7" ht="76.5" x14ac:dyDescent="0.25">
      <c r="A186" s="54" t="s">
        <v>347</v>
      </c>
      <c r="B186" s="47" t="s">
        <v>348</v>
      </c>
      <c r="C186" s="48" t="s">
        <v>110</v>
      </c>
      <c r="D186" s="48" t="s">
        <v>5</v>
      </c>
      <c r="E186" s="53">
        <v>1.72</v>
      </c>
      <c r="F186" s="102">
        <v>6.76</v>
      </c>
      <c r="G186" s="102">
        <v>11.65</v>
      </c>
    </row>
    <row r="187" spans="1:7" ht="76.5" x14ac:dyDescent="0.25">
      <c r="A187" s="54" t="s">
        <v>349</v>
      </c>
      <c r="B187" s="47" t="s">
        <v>350</v>
      </c>
      <c r="C187" s="48" t="s">
        <v>110</v>
      </c>
      <c r="D187" s="48" t="s">
        <v>5</v>
      </c>
      <c r="E187" s="53">
        <v>6.76</v>
      </c>
      <c r="F187" s="102">
        <v>1.49</v>
      </c>
      <c r="G187" s="102">
        <v>10.039999999999999</v>
      </c>
    </row>
    <row r="188" spans="1:7" ht="76.5" x14ac:dyDescent="0.25">
      <c r="A188" s="54" t="s">
        <v>351</v>
      </c>
      <c r="B188" s="47" t="s">
        <v>352</v>
      </c>
      <c r="C188" s="48" t="s">
        <v>110</v>
      </c>
      <c r="D188" s="48" t="s">
        <v>3</v>
      </c>
      <c r="E188" s="53">
        <v>0.66</v>
      </c>
      <c r="F188" s="102">
        <v>35.950000000000003</v>
      </c>
      <c r="G188" s="102">
        <v>23.8</v>
      </c>
    </row>
    <row r="189" spans="1:7" ht="127.5" x14ac:dyDescent="0.25">
      <c r="A189" s="54" t="s">
        <v>353</v>
      </c>
      <c r="B189" s="47" t="s">
        <v>354</v>
      </c>
      <c r="C189" s="48" t="s">
        <v>110</v>
      </c>
      <c r="D189" s="48" t="s">
        <v>111</v>
      </c>
      <c r="E189" s="53">
        <v>17.190000000000001</v>
      </c>
      <c r="F189" s="102">
        <v>10.63</v>
      </c>
      <c r="G189" s="102">
        <v>182.69</v>
      </c>
    </row>
    <row r="190" spans="1:7" ht="63.75" x14ac:dyDescent="0.25">
      <c r="A190" s="54" t="s">
        <v>131</v>
      </c>
      <c r="B190" s="47" t="s">
        <v>132</v>
      </c>
      <c r="C190" s="48" t="s">
        <v>110</v>
      </c>
      <c r="D190" s="48" t="s">
        <v>111</v>
      </c>
      <c r="E190" s="53">
        <v>25.33</v>
      </c>
      <c r="F190" s="102">
        <v>48.84</v>
      </c>
      <c r="G190" s="102">
        <v>1236.83</v>
      </c>
    </row>
    <row r="191" spans="1:7" ht="102" x14ac:dyDescent="0.25">
      <c r="A191" s="54" t="s">
        <v>355</v>
      </c>
      <c r="B191" s="47" t="s">
        <v>356</v>
      </c>
      <c r="C191" s="48" t="s">
        <v>110</v>
      </c>
      <c r="D191" s="48" t="s">
        <v>111</v>
      </c>
      <c r="E191" s="53">
        <v>17.190000000000001</v>
      </c>
      <c r="F191" s="102">
        <v>33.75</v>
      </c>
      <c r="G191" s="102">
        <v>580.30999999999995</v>
      </c>
    </row>
    <row r="192" spans="1:7" x14ac:dyDescent="0.25">
      <c r="A192" s="81" t="s">
        <v>305</v>
      </c>
      <c r="B192" s="81"/>
      <c r="C192" s="81"/>
      <c r="D192" s="81"/>
      <c r="E192" s="81"/>
      <c r="F192" s="81"/>
      <c r="G192" s="55">
        <v>68.52</v>
      </c>
    </row>
    <row r="193" spans="1:7" x14ac:dyDescent="0.25">
      <c r="A193" s="81" t="s">
        <v>306</v>
      </c>
      <c r="B193" s="81"/>
      <c r="C193" s="81"/>
      <c r="D193" s="81"/>
      <c r="E193" s="81"/>
      <c r="F193" s="81"/>
      <c r="G193" s="55">
        <v>192.17</v>
      </c>
    </row>
    <row r="194" spans="1:7" x14ac:dyDescent="0.25">
      <c r="A194" s="81" t="s">
        <v>307</v>
      </c>
      <c r="B194" s="81"/>
      <c r="C194" s="81"/>
      <c r="D194" s="81"/>
      <c r="E194" s="81"/>
      <c r="F194" s="81"/>
      <c r="G194" s="55">
        <v>260.7</v>
      </c>
    </row>
    <row r="195" spans="1:7" x14ac:dyDescent="0.25">
      <c r="A195" s="81" t="s">
        <v>308</v>
      </c>
      <c r="B195" s="81"/>
      <c r="C195" s="81"/>
      <c r="D195" s="81"/>
      <c r="E195" s="81"/>
      <c r="F195" s="81"/>
      <c r="G195" s="55">
        <v>0</v>
      </c>
    </row>
    <row r="196" spans="1:7" x14ac:dyDescent="0.25">
      <c r="A196" s="81" t="s">
        <v>309</v>
      </c>
      <c r="B196" s="81"/>
      <c r="C196" s="81"/>
      <c r="D196" s="81"/>
      <c r="E196" s="81"/>
      <c r="F196" s="81"/>
      <c r="G196" s="55">
        <v>69.790000000000006</v>
      </c>
    </row>
    <row r="197" spans="1:7" x14ac:dyDescent="0.25">
      <c r="A197" s="81" t="s">
        <v>310</v>
      </c>
      <c r="B197" s="81"/>
      <c r="C197" s="81"/>
      <c r="D197" s="81"/>
      <c r="E197" s="81"/>
      <c r="F197" s="81"/>
      <c r="G197" s="55">
        <v>0</v>
      </c>
    </row>
    <row r="198" spans="1:7" x14ac:dyDescent="0.25">
      <c r="A198" s="81" t="s">
        <v>311</v>
      </c>
      <c r="B198" s="81"/>
      <c r="C198" s="81"/>
      <c r="D198" s="81"/>
      <c r="E198" s="81"/>
      <c r="F198" s="81"/>
      <c r="G198" s="55">
        <v>69.790000000000006</v>
      </c>
    </row>
    <row r="199" spans="1:7" x14ac:dyDescent="0.25">
      <c r="A199" s="81" t="s">
        <v>312</v>
      </c>
      <c r="B199" s="81"/>
      <c r="C199" s="81"/>
      <c r="D199" s="81"/>
      <c r="E199" s="81"/>
      <c r="F199" s="81"/>
      <c r="G199" s="104">
        <v>330.48</v>
      </c>
    </row>
    <row r="200" spans="1:7" x14ac:dyDescent="0.25">
      <c r="A200" s="81" t="s">
        <v>313</v>
      </c>
      <c r="B200" s="81"/>
      <c r="C200" s="81"/>
      <c r="D200" s="81"/>
      <c r="E200" s="81"/>
      <c r="F200" s="81"/>
      <c r="G200" s="55">
        <v>10</v>
      </c>
    </row>
    <row r="201" spans="1:7" x14ac:dyDescent="0.25">
      <c r="A201" s="81" t="s">
        <v>314</v>
      </c>
      <c r="B201" s="81"/>
      <c r="C201" s="81"/>
      <c r="D201" s="81"/>
      <c r="E201" s="81"/>
      <c r="F201" s="81"/>
      <c r="G201" s="55">
        <f>G199*G200</f>
        <v>3304.8</v>
      </c>
    </row>
    <row r="202" spans="1:7" x14ac:dyDescent="0.25">
      <c r="A202" s="82"/>
      <c r="B202" s="82"/>
      <c r="C202" s="82"/>
      <c r="D202" s="82"/>
      <c r="E202" s="82"/>
      <c r="F202" s="82"/>
      <c r="G202" s="82"/>
    </row>
    <row r="203" spans="1:7" ht="38.25" x14ac:dyDescent="0.25">
      <c r="A203" s="46" t="s">
        <v>570</v>
      </c>
      <c r="B203" s="46" t="s">
        <v>136</v>
      </c>
      <c r="C203" s="52" t="s">
        <v>110</v>
      </c>
      <c r="D203" s="52" t="s">
        <v>137</v>
      </c>
      <c r="E203" s="53"/>
      <c r="F203" s="49"/>
      <c r="G203" s="49"/>
    </row>
    <row r="204" spans="1:7" ht="63.75" x14ac:dyDescent="0.25">
      <c r="A204" s="54">
        <v>10527</v>
      </c>
      <c r="B204" s="47" t="s">
        <v>357</v>
      </c>
      <c r="C204" s="48" t="s">
        <v>302</v>
      </c>
      <c r="D204" s="48" t="s">
        <v>137</v>
      </c>
      <c r="E204" s="53">
        <v>27</v>
      </c>
      <c r="F204" s="102">
        <v>12</v>
      </c>
      <c r="G204" s="102">
        <v>324</v>
      </c>
    </row>
    <row r="205" spans="1:7" ht="25.5" x14ac:dyDescent="0.25">
      <c r="A205" s="54" t="s">
        <v>315</v>
      </c>
      <c r="B205" s="47" t="s">
        <v>316</v>
      </c>
      <c r="C205" s="48" t="s">
        <v>110</v>
      </c>
      <c r="D205" s="48" t="s">
        <v>293</v>
      </c>
      <c r="E205" s="53">
        <v>13.5</v>
      </c>
      <c r="F205" s="102">
        <v>13</v>
      </c>
      <c r="G205" s="102">
        <v>175.5</v>
      </c>
    </row>
    <row r="206" spans="1:7" x14ac:dyDescent="0.25">
      <c r="A206" s="81" t="s">
        <v>305</v>
      </c>
      <c r="B206" s="81"/>
      <c r="C206" s="81"/>
      <c r="D206" s="81"/>
      <c r="E206" s="81"/>
      <c r="F206" s="81"/>
      <c r="G206" s="55">
        <v>4.38</v>
      </c>
    </row>
    <row r="207" spans="1:7" x14ac:dyDescent="0.25">
      <c r="A207" s="81" t="s">
        <v>306</v>
      </c>
      <c r="B207" s="81"/>
      <c r="C207" s="81"/>
      <c r="D207" s="81"/>
      <c r="E207" s="81"/>
      <c r="F207" s="81"/>
      <c r="G207" s="55">
        <v>14.12</v>
      </c>
    </row>
    <row r="208" spans="1:7" x14ac:dyDescent="0.25">
      <c r="A208" s="81" t="s">
        <v>307</v>
      </c>
      <c r="B208" s="81"/>
      <c r="C208" s="81"/>
      <c r="D208" s="81"/>
      <c r="E208" s="81"/>
      <c r="F208" s="81"/>
      <c r="G208" s="55">
        <v>18.5</v>
      </c>
    </row>
    <row r="209" spans="1:7" x14ac:dyDescent="0.25">
      <c r="A209" s="81" t="s">
        <v>308</v>
      </c>
      <c r="B209" s="81"/>
      <c r="C209" s="81"/>
      <c r="D209" s="81"/>
      <c r="E209" s="81"/>
      <c r="F209" s="81"/>
      <c r="G209" s="55">
        <v>0</v>
      </c>
    </row>
    <row r="210" spans="1:7" x14ac:dyDescent="0.25">
      <c r="A210" s="81" t="s">
        <v>309</v>
      </c>
      <c r="B210" s="81"/>
      <c r="C210" s="81"/>
      <c r="D210" s="81"/>
      <c r="E210" s="81"/>
      <c r="F210" s="81"/>
      <c r="G210" s="55">
        <v>4.95</v>
      </c>
    </row>
    <row r="211" spans="1:7" x14ac:dyDescent="0.25">
      <c r="A211" s="81" t="s">
        <v>310</v>
      </c>
      <c r="B211" s="81"/>
      <c r="C211" s="81"/>
      <c r="D211" s="81"/>
      <c r="E211" s="81"/>
      <c r="F211" s="81"/>
      <c r="G211" s="55">
        <v>0</v>
      </c>
    </row>
    <row r="212" spans="1:7" x14ac:dyDescent="0.25">
      <c r="A212" s="81" t="s">
        <v>311</v>
      </c>
      <c r="B212" s="81"/>
      <c r="C212" s="81"/>
      <c r="D212" s="81"/>
      <c r="E212" s="81"/>
      <c r="F212" s="81"/>
      <c r="G212" s="55">
        <v>4.95</v>
      </c>
    </row>
    <row r="213" spans="1:7" x14ac:dyDescent="0.25">
      <c r="A213" s="81" t="s">
        <v>312</v>
      </c>
      <c r="B213" s="81"/>
      <c r="C213" s="81"/>
      <c r="D213" s="81"/>
      <c r="E213" s="81"/>
      <c r="F213" s="81"/>
      <c r="G213" s="104">
        <v>23.45</v>
      </c>
    </row>
    <row r="214" spans="1:7" x14ac:dyDescent="0.25">
      <c r="A214" s="81" t="s">
        <v>313</v>
      </c>
      <c r="B214" s="81"/>
      <c r="C214" s="81"/>
      <c r="D214" s="81"/>
      <c r="E214" s="81"/>
      <c r="F214" s="81"/>
      <c r="G214" s="55">
        <v>27</v>
      </c>
    </row>
    <row r="215" spans="1:7" x14ac:dyDescent="0.25">
      <c r="A215" s="81" t="s">
        <v>314</v>
      </c>
      <c r="B215" s="81"/>
      <c r="C215" s="81"/>
      <c r="D215" s="81"/>
      <c r="E215" s="81"/>
      <c r="F215" s="81"/>
      <c r="G215" s="55">
        <f>G213*G214</f>
        <v>633.15</v>
      </c>
    </row>
    <row r="216" spans="1:7" x14ac:dyDescent="0.25">
      <c r="A216" s="82"/>
      <c r="B216" s="82"/>
      <c r="C216" s="82"/>
      <c r="D216" s="82"/>
      <c r="E216" s="82"/>
      <c r="F216" s="82"/>
      <c r="G216" s="82"/>
    </row>
    <row r="217" spans="1:7" ht="38.25" x14ac:dyDescent="0.25">
      <c r="A217" s="46" t="s">
        <v>571</v>
      </c>
      <c r="B217" s="46" t="s">
        <v>139</v>
      </c>
      <c r="C217" s="52" t="s">
        <v>110</v>
      </c>
      <c r="D217" s="52" t="s">
        <v>118</v>
      </c>
      <c r="E217" s="53"/>
      <c r="F217" s="49"/>
      <c r="G217" s="49"/>
    </row>
    <row r="218" spans="1:7" ht="25.5" x14ac:dyDescent="0.25">
      <c r="A218" s="54" t="s">
        <v>315</v>
      </c>
      <c r="B218" s="47" t="s">
        <v>316</v>
      </c>
      <c r="C218" s="48" t="s">
        <v>110</v>
      </c>
      <c r="D218" s="48" t="s">
        <v>293</v>
      </c>
      <c r="E218" s="53">
        <v>7.36</v>
      </c>
      <c r="F218" s="102">
        <v>13</v>
      </c>
      <c r="G218" s="102">
        <v>95.68</v>
      </c>
    </row>
    <row r="219" spans="1:7" ht="25.5" x14ac:dyDescent="0.25">
      <c r="A219" s="54" t="s">
        <v>358</v>
      </c>
      <c r="B219" s="47" t="s">
        <v>359</v>
      </c>
      <c r="C219" s="48" t="s">
        <v>360</v>
      </c>
      <c r="D219" s="48" t="s">
        <v>118</v>
      </c>
      <c r="E219" s="53">
        <v>4</v>
      </c>
      <c r="F219" s="102">
        <v>27.5</v>
      </c>
      <c r="G219" s="102">
        <v>110</v>
      </c>
    </row>
    <row r="220" spans="1:7" x14ac:dyDescent="0.25">
      <c r="A220" s="81" t="s">
        <v>305</v>
      </c>
      <c r="B220" s="81"/>
      <c r="C220" s="81"/>
      <c r="D220" s="81"/>
      <c r="E220" s="81"/>
      <c r="F220" s="81"/>
      <c r="G220" s="55">
        <v>4.03</v>
      </c>
    </row>
    <row r="221" spans="1:7" x14ac:dyDescent="0.25">
      <c r="A221" s="81" t="s">
        <v>306</v>
      </c>
      <c r="B221" s="81"/>
      <c r="C221" s="81"/>
      <c r="D221" s="81"/>
      <c r="E221" s="81"/>
      <c r="F221" s="81"/>
      <c r="G221" s="55">
        <v>8.83</v>
      </c>
    </row>
    <row r="222" spans="1:7" x14ac:dyDescent="0.25">
      <c r="A222" s="81" t="s">
        <v>307</v>
      </c>
      <c r="B222" s="81"/>
      <c r="C222" s="81"/>
      <c r="D222" s="81"/>
      <c r="E222" s="81"/>
      <c r="F222" s="81"/>
      <c r="G222" s="55">
        <v>12.85</v>
      </c>
    </row>
    <row r="223" spans="1:7" x14ac:dyDescent="0.25">
      <c r="A223" s="81" t="s">
        <v>308</v>
      </c>
      <c r="B223" s="81"/>
      <c r="C223" s="81"/>
      <c r="D223" s="81"/>
      <c r="E223" s="81"/>
      <c r="F223" s="81"/>
      <c r="G223" s="55">
        <v>0</v>
      </c>
    </row>
    <row r="224" spans="1:7" x14ac:dyDescent="0.25">
      <c r="A224" s="81" t="s">
        <v>309</v>
      </c>
      <c r="B224" s="81"/>
      <c r="C224" s="81"/>
      <c r="D224" s="81"/>
      <c r="E224" s="81"/>
      <c r="F224" s="81"/>
      <c r="G224" s="55">
        <v>3.44</v>
      </c>
    </row>
    <row r="225" spans="1:7" x14ac:dyDescent="0.25">
      <c r="A225" s="81" t="s">
        <v>310</v>
      </c>
      <c r="B225" s="81"/>
      <c r="C225" s="81"/>
      <c r="D225" s="81"/>
      <c r="E225" s="81"/>
      <c r="F225" s="81"/>
      <c r="G225" s="55">
        <v>0</v>
      </c>
    </row>
    <row r="226" spans="1:7" x14ac:dyDescent="0.25">
      <c r="A226" s="81" t="s">
        <v>311</v>
      </c>
      <c r="B226" s="81"/>
      <c r="C226" s="81"/>
      <c r="D226" s="81"/>
      <c r="E226" s="81"/>
      <c r="F226" s="81"/>
      <c r="G226" s="55">
        <v>3.44</v>
      </c>
    </row>
    <row r="227" spans="1:7" x14ac:dyDescent="0.25">
      <c r="A227" s="81" t="s">
        <v>312</v>
      </c>
      <c r="B227" s="81"/>
      <c r="C227" s="81"/>
      <c r="D227" s="81"/>
      <c r="E227" s="81"/>
      <c r="F227" s="81"/>
      <c r="G227" s="104">
        <v>16.3</v>
      </c>
    </row>
    <row r="228" spans="1:7" x14ac:dyDescent="0.25">
      <c r="A228" s="81" t="s">
        <v>313</v>
      </c>
      <c r="B228" s="81"/>
      <c r="C228" s="81"/>
      <c r="D228" s="81"/>
      <c r="E228" s="81"/>
      <c r="F228" s="81"/>
      <c r="G228" s="55">
        <v>16</v>
      </c>
    </row>
    <row r="229" spans="1:7" x14ac:dyDescent="0.25">
      <c r="A229" s="81" t="s">
        <v>314</v>
      </c>
      <c r="B229" s="81"/>
      <c r="C229" s="81"/>
      <c r="D229" s="81"/>
      <c r="E229" s="81"/>
      <c r="F229" s="81"/>
      <c r="G229" s="55">
        <f>G227*G228</f>
        <v>260.8</v>
      </c>
    </row>
    <row r="230" spans="1:7" x14ac:dyDescent="0.25">
      <c r="A230" s="82"/>
      <c r="B230" s="82"/>
      <c r="C230" s="82"/>
      <c r="D230" s="82"/>
      <c r="E230" s="82"/>
      <c r="F230" s="82"/>
      <c r="G230" s="82"/>
    </row>
    <row r="231" spans="1:7" x14ac:dyDescent="0.25">
      <c r="A231" s="46" t="s">
        <v>572</v>
      </c>
      <c r="B231" s="46" t="s">
        <v>141</v>
      </c>
      <c r="C231" s="52" t="s">
        <v>110</v>
      </c>
      <c r="D231" s="52" t="s">
        <v>111</v>
      </c>
      <c r="E231" s="53"/>
      <c r="F231" s="49"/>
      <c r="G231" s="49"/>
    </row>
    <row r="232" spans="1:7" ht="25.5" x14ac:dyDescent="0.25">
      <c r="A232" s="54" t="s">
        <v>315</v>
      </c>
      <c r="B232" s="47" t="s">
        <v>316</v>
      </c>
      <c r="C232" s="48" t="s">
        <v>110</v>
      </c>
      <c r="D232" s="48" t="s">
        <v>293</v>
      </c>
      <c r="E232" s="53">
        <v>15</v>
      </c>
      <c r="F232" s="102">
        <v>13</v>
      </c>
      <c r="G232" s="102">
        <v>194.99</v>
      </c>
    </row>
    <row r="233" spans="1:7" x14ac:dyDescent="0.25">
      <c r="A233" s="54" t="s">
        <v>361</v>
      </c>
      <c r="B233" s="47" t="s">
        <v>362</v>
      </c>
      <c r="C233" s="48" t="s">
        <v>302</v>
      </c>
      <c r="D233" s="48" t="s">
        <v>3</v>
      </c>
      <c r="E233" s="53">
        <v>75</v>
      </c>
      <c r="F233" s="102">
        <v>8.6199999999999992</v>
      </c>
      <c r="G233" s="102">
        <v>646.5</v>
      </c>
    </row>
    <row r="234" spans="1:7" x14ac:dyDescent="0.25">
      <c r="A234" s="81" t="s">
        <v>305</v>
      </c>
      <c r="B234" s="81"/>
      <c r="C234" s="81"/>
      <c r="D234" s="81"/>
      <c r="E234" s="81"/>
      <c r="F234" s="81"/>
      <c r="G234" s="55">
        <v>1.75</v>
      </c>
    </row>
    <row r="235" spans="1:7" x14ac:dyDescent="0.25">
      <c r="A235" s="81" t="s">
        <v>306</v>
      </c>
      <c r="B235" s="81"/>
      <c r="C235" s="81"/>
      <c r="D235" s="81"/>
      <c r="E235" s="81"/>
      <c r="F235" s="81"/>
      <c r="G235" s="55">
        <v>9.4700000000000006</v>
      </c>
    </row>
    <row r="236" spans="1:7" x14ac:dyDescent="0.25">
      <c r="A236" s="81" t="s">
        <v>307</v>
      </c>
      <c r="B236" s="81"/>
      <c r="C236" s="81"/>
      <c r="D236" s="81"/>
      <c r="E236" s="81"/>
      <c r="F236" s="81"/>
      <c r="G236" s="55">
        <v>11.22</v>
      </c>
    </row>
    <row r="237" spans="1:7" x14ac:dyDescent="0.25">
      <c r="A237" s="81" t="s">
        <v>308</v>
      </c>
      <c r="B237" s="81"/>
      <c r="C237" s="81"/>
      <c r="D237" s="81"/>
      <c r="E237" s="81"/>
      <c r="F237" s="81"/>
      <c r="G237" s="55">
        <v>0</v>
      </c>
    </row>
    <row r="238" spans="1:7" x14ac:dyDescent="0.25">
      <c r="A238" s="81" t="s">
        <v>309</v>
      </c>
      <c r="B238" s="81"/>
      <c r="C238" s="81"/>
      <c r="D238" s="81"/>
      <c r="E238" s="81"/>
      <c r="F238" s="81"/>
      <c r="G238" s="55">
        <v>3</v>
      </c>
    </row>
    <row r="239" spans="1:7" x14ac:dyDescent="0.25">
      <c r="A239" s="81" t="s">
        <v>310</v>
      </c>
      <c r="B239" s="81"/>
      <c r="C239" s="81"/>
      <c r="D239" s="81"/>
      <c r="E239" s="81"/>
      <c r="F239" s="81"/>
      <c r="G239" s="55">
        <v>0</v>
      </c>
    </row>
    <row r="240" spans="1:7" x14ac:dyDescent="0.25">
      <c r="A240" s="81" t="s">
        <v>311</v>
      </c>
      <c r="B240" s="81"/>
      <c r="C240" s="81"/>
      <c r="D240" s="81"/>
      <c r="E240" s="81"/>
      <c r="F240" s="81"/>
      <c r="G240" s="55">
        <v>3</v>
      </c>
    </row>
    <row r="241" spans="1:7" x14ac:dyDescent="0.25">
      <c r="A241" s="81" t="s">
        <v>312</v>
      </c>
      <c r="B241" s="81"/>
      <c r="C241" s="81"/>
      <c r="D241" s="81"/>
      <c r="E241" s="81"/>
      <c r="F241" s="81"/>
      <c r="G241" s="104">
        <v>14.22</v>
      </c>
    </row>
    <row r="242" spans="1:7" x14ac:dyDescent="0.25">
      <c r="A242" s="81" t="s">
        <v>313</v>
      </c>
      <c r="B242" s="81"/>
      <c r="C242" s="81"/>
      <c r="D242" s="81"/>
      <c r="E242" s="81"/>
      <c r="F242" s="81"/>
      <c r="G242" s="55">
        <v>75</v>
      </c>
    </row>
    <row r="243" spans="1:7" x14ac:dyDescent="0.25">
      <c r="A243" s="81" t="s">
        <v>314</v>
      </c>
      <c r="B243" s="81"/>
      <c r="C243" s="81"/>
      <c r="D243" s="81"/>
      <c r="E243" s="81"/>
      <c r="F243" s="81"/>
      <c r="G243" s="55">
        <f>G241*G242</f>
        <v>1066.5</v>
      </c>
    </row>
    <row r="244" spans="1:7" x14ac:dyDescent="0.25">
      <c r="A244" s="82"/>
      <c r="B244" s="82"/>
      <c r="C244" s="82"/>
      <c r="D244" s="82"/>
      <c r="E244" s="82"/>
      <c r="F244" s="82"/>
      <c r="G244" s="82"/>
    </row>
    <row r="245" spans="1:7" x14ac:dyDescent="0.25">
      <c r="A245" s="74" t="s">
        <v>674</v>
      </c>
      <c r="B245" s="74"/>
      <c r="C245" s="74"/>
      <c r="D245" s="74"/>
      <c r="E245" s="74"/>
      <c r="F245" s="74"/>
      <c r="G245" s="50">
        <f>G243+G229+G215+G201+G174+G157+G141+G127+G114+G101+G88+G69+G55+G41+G28</f>
        <v>10818.430099999998</v>
      </c>
    </row>
    <row r="246" spans="1:7" x14ac:dyDescent="0.25">
      <c r="A246" s="46">
        <v>2</v>
      </c>
      <c r="B246" s="75" t="s">
        <v>142</v>
      </c>
      <c r="C246" s="75"/>
      <c r="D246" s="75"/>
      <c r="E246" s="75"/>
      <c r="F246" s="75"/>
      <c r="G246" s="75"/>
    </row>
    <row r="247" spans="1:7" ht="51" x14ac:dyDescent="0.25">
      <c r="A247" s="46" t="s">
        <v>573</v>
      </c>
      <c r="B247" s="46" t="s">
        <v>144</v>
      </c>
      <c r="C247" s="52" t="s">
        <v>110</v>
      </c>
      <c r="D247" s="52" t="s">
        <v>3</v>
      </c>
      <c r="E247" s="53"/>
      <c r="F247" s="102"/>
      <c r="G247" s="102"/>
    </row>
    <row r="248" spans="1:7" ht="38.25" x14ac:dyDescent="0.25">
      <c r="A248" s="54">
        <v>10999</v>
      </c>
      <c r="B248" s="47" t="s">
        <v>363</v>
      </c>
      <c r="C248" s="48" t="s">
        <v>302</v>
      </c>
      <c r="D248" s="48" t="s">
        <v>323</v>
      </c>
      <c r="E248" s="53">
        <v>20</v>
      </c>
      <c r="F248" s="102">
        <v>13.47</v>
      </c>
      <c r="G248" s="102">
        <v>269.39999999999998</v>
      </c>
    </row>
    <row r="249" spans="1:7" ht="51" x14ac:dyDescent="0.25">
      <c r="A249" s="54" t="s">
        <v>364</v>
      </c>
      <c r="B249" s="47" t="s">
        <v>365</v>
      </c>
      <c r="C249" s="48" t="s">
        <v>110</v>
      </c>
      <c r="D249" s="48" t="s">
        <v>111</v>
      </c>
      <c r="E249" s="53">
        <v>70</v>
      </c>
      <c r="F249" s="102">
        <v>20.059999999999999</v>
      </c>
      <c r="G249" s="102">
        <v>1404.38</v>
      </c>
    </row>
    <row r="250" spans="1:7" ht="38.25" x14ac:dyDescent="0.25">
      <c r="A250" s="54" t="s">
        <v>366</v>
      </c>
      <c r="B250" s="47" t="s">
        <v>367</v>
      </c>
      <c r="C250" s="48" t="s">
        <v>110</v>
      </c>
      <c r="D250" s="48" t="s">
        <v>293</v>
      </c>
      <c r="E250" s="53">
        <v>80</v>
      </c>
      <c r="F250" s="102">
        <v>16.73</v>
      </c>
      <c r="G250" s="102">
        <v>1338.37</v>
      </c>
    </row>
    <row r="251" spans="1:7" ht="38.25" x14ac:dyDescent="0.25">
      <c r="A251" s="54" t="s">
        <v>368</v>
      </c>
      <c r="B251" s="47" t="s">
        <v>369</v>
      </c>
      <c r="C251" s="48" t="s">
        <v>110</v>
      </c>
      <c r="D251" s="48" t="s">
        <v>293</v>
      </c>
      <c r="E251" s="53">
        <v>80</v>
      </c>
      <c r="F251" s="102">
        <v>19.95</v>
      </c>
      <c r="G251" s="102">
        <v>1595.97</v>
      </c>
    </row>
    <row r="252" spans="1:7" ht="38.25" x14ac:dyDescent="0.25">
      <c r="A252" s="54" t="s">
        <v>370</v>
      </c>
      <c r="B252" s="47" t="s">
        <v>371</v>
      </c>
      <c r="C252" s="48" t="s">
        <v>110</v>
      </c>
      <c r="D252" s="48" t="s">
        <v>293</v>
      </c>
      <c r="E252" s="53">
        <v>40</v>
      </c>
      <c r="F252" s="102">
        <v>15.93</v>
      </c>
      <c r="G252" s="102">
        <v>637.19000000000005</v>
      </c>
    </row>
    <row r="253" spans="1:7" ht="25.5" x14ac:dyDescent="0.25">
      <c r="A253" s="54" t="s">
        <v>315</v>
      </c>
      <c r="B253" s="47" t="s">
        <v>316</v>
      </c>
      <c r="C253" s="48" t="s">
        <v>110</v>
      </c>
      <c r="D253" s="48" t="s">
        <v>293</v>
      </c>
      <c r="E253" s="53">
        <v>40</v>
      </c>
      <c r="F253" s="102">
        <v>13</v>
      </c>
      <c r="G253" s="102">
        <v>519.99</v>
      </c>
    </row>
    <row r="254" spans="1:7" ht="25.5" x14ac:dyDescent="0.25">
      <c r="A254" s="54" t="s">
        <v>372</v>
      </c>
      <c r="B254" s="47" t="s">
        <v>57</v>
      </c>
      <c r="C254" s="48" t="s">
        <v>302</v>
      </c>
      <c r="D254" s="48" t="s">
        <v>373</v>
      </c>
      <c r="E254" s="53">
        <v>15</v>
      </c>
      <c r="F254" s="102">
        <v>129.43</v>
      </c>
      <c r="G254" s="102">
        <v>1941.45</v>
      </c>
    </row>
    <row r="255" spans="1:7" ht="25.5" x14ac:dyDescent="0.25">
      <c r="A255" s="54" t="s">
        <v>374</v>
      </c>
      <c r="B255" s="47" t="s">
        <v>67</v>
      </c>
      <c r="C255" s="48" t="s">
        <v>302</v>
      </c>
      <c r="D255" s="48" t="s">
        <v>66</v>
      </c>
      <c r="E255" s="53">
        <v>1</v>
      </c>
      <c r="F255" s="102">
        <v>253.38</v>
      </c>
      <c r="G255" s="102">
        <v>253.38</v>
      </c>
    </row>
    <row r="256" spans="1:7" ht="25.5" x14ac:dyDescent="0.25">
      <c r="A256" s="54" t="s">
        <v>375</v>
      </c>
      <c r="B256" s="47" t="s">
        <v>68</v>
      </c>
      <c r="C256" s="48" t="s">
        <v>302</v>
      </c>
      <c r="D256" s="48" t="s">
        <v>66</v>
      </c>
      <c r="E256" s="53">
        <v>3</v>
      </c>
      <c r="F256" s="102">
        <v>609.87</v>
      </c>
      <c r="G256" s="102">
        <v>1829.61</v>
      </c>
    </row>
    <row r="257" spans="1:7" ht="25.5" x14ac:dyDescent="0.25">
      <c r="A257" s="54" t="s">
        <v>376</v>
      </c>
      <c r="B257" s="47" t="s">
        <v>69</v>
      </c>
      <c r="C257" s="48" t="s">
        <v>302</v>
      </c>
      <c r="D257" s="48" t="s">
        <v>66</v>
      </c>
      <c r="E257" s="53">
        <v>3</v>
      </c>
      <c r="F257" s="102">
        <v>166.98</v>
      </c>
      <c r="G257" s="102">
        <v>500.94</v>
      </c>
    </row>
    <row r="258" spans="1:7" ht="25.5" x14ac:dyDescent="0.25">
      <c r="A258" s="54" t="s">
        <v>377</v>
      </c>
      <c r="B258" s="47" t="s">
        <v>70</v>
      </c>
      <c r="C258" s="48" t="s">
        <v>302</v>
      </c>
      <c r="D258" s="48" t="s">
        <v>66</v>
      </c>
      <c r="E258" s="53">
        <v>1</v>
      </c>
      <c r="F258" s="102">
        <v>79.31</v>
      </c>
      <c r="G258" s="102">
        <v>79.31</v>
      </c>
    </row>
    <row r="259" spans="1:7" ht="25.5" x14ac:dyDescent="0.25">
      <c r="A259" s="54" t="s">
        <v>378</v>
      </c>
      <c r="B259" s="47" t="s">
        <v>71</v>
      </c>
      <c r="C259" s="48" t="s">
        <v>302</v>
      </c>
      <c r="D259" s="48" t="s">
        <v>66</v>
      </c>
      <c r="E259" s="53">
        <v>1</v>
      </c>
      <c r="F259" s="102">
        <v>162.04</v>
      </c>
      <c r="G259" s="102">
        <v>162.04</v>
      </c>
    </row>
    <row r="260" spans="1:7" ht="25.5" x14ac:dyDescent="0.25">
      <c r="A260" s="54" t="s">
        <v>379</v>
      </c>
      <c r="B260" s="47" t="s">
        <v>72</v>
      </c>
      <c r="C260" s="48" t="s">
        <v>302</v>
      </c>
      <c r="D260" s="48" t="s">
        <v>66</v>
      </c>
      <c r="E260" s="53">
        <v>1</v>
      </c>
      <c r="F260" s="102">
        <v>49.86</v>
      </c>
      <c r="G260" s="102">
        <v>49.86</v>
      </c>
    </row>
    <row r="261" spans="1:7" ht="25.5" x14ac:dyDescent="0.25">
      <c r="A261" s="54" t="s">
        <v>380</v>
      </c>
      <c r="B261" s="47" t="s">
        <v>73</v>
      </c>
      <c r="C261" s="48" t="s">
        <v>302</v>
      </c>
      <c r="D261" s="48" t="s">
        <v>66</v>
      </c>
      <c r="E261" s="53">
        <v>1</v>
      </c>
      <c r="F261" s="102">
        <v>66.42</v>
      </c>
      <c r="G261" s="102">
        <v>66.42</v>
      </c>
    </row>
    <row r="262" spans="1:7" x14ac:dyDescent="0.25">
      <c r="A262" s="54" t="s">
        <v>381</v>
      </c>
      <c r="B262" s="47" t="s">
        <v>74</v>
      </c>
      <c r="C262" s="48" t="s">
        <v>302</v>
      </c>
      <c r="D262" s="48" t="s">
        <v>3</v>
      </c>
      <c r="E262" s="53">
        <v>137</v>
      </c>
      <c r="F262" s="102">
        <v>5.65</v>
      </c>
      <c r="G262" s="102">
        <v>774.05</v>
      </c>
    </row>
    <row r="263" spans="1:7" ht="25.5" x14ac:dyDescent="0.25">
      <c r="A263" s="54" t="s">
        <v>382</v>
      </c>
      <c r="B263" s="47" t="s">
        <v>58</v>
      </c>
      <c r="C263" s="48" t="s">
        <v>302</v>
      </c>
      <c r="D263" s="48" t="s">
        <v>373</v>
      </c>
      <c r="E263" s="53">
        <v>4</v>
      </c>
      <c r="F263" s="102">
        <v>107</v>
      </c>
      <c r="G263" s="102">
        <v>428</v>
      </c>
    </row>
    <row r="264" spans="1:7" ht="25.5" x14ac:dyDescent="0.25">
      <c r="A264" s="54" t="s">
        <v>383</v>
      </c>
      <c r="B264" s="47" t="s">
        <v>56</v>
      </c>
      <c r="C264" s="48" t="s">
        <v>302</v>
      </c>
      <c r="D264" s="48" t="s">
        <v>373</v>
      </c>
      <c r="E264" s="53">
        <v>24</v>
      </c>
      <c r="F264" s="102">
        <v>38.25</v>
      </c>
      <c r="G264" s="102">
        <v>918</v>
      </c>
    </row>
    <row r="265" spans="1:7" x14ac:dyDescent="0.25">
      <c r="A265" s="54" t="s">
        <v>384</v>
      </c>
      <c r="B265" s="47" t="s">
        <v>385</v>
      </c>
      <c r="C265" s="48" t="s">
        <v>302</v>
      </c>
      <c r="D265" s="48" t="s">
        <v>386</v>
      </c>
      <c r="E265" s="53">
        <v>5</v>
      </c>
      <c r="F265" s="102">
        <v>52.48</v>
      </c>
      <c r="G265" s="102">
        <v>262.39999999999998</v>
      </c>
    </row>
    <row r="266" spans="1:7" x14ac:dyDescent="0.25">
      <c r="A266" s="54" t="s">
        <v>387</v>
      </c>
      <c r="B266" s="47" t="s">
        <v>388</v>
      </c>
      <c r="C266" s="48" t="s">
        <v>302</v>
      </c>
      <c r="D266" s="48" t="s">
        <v>386</v>
      </c>
      <c r="E266" s="53">
        <v>6</v>
      </c>
      <c r="F266" s="102">
        <v>55.25</v>
      </c>
      <c r="G266" s="102">
        <v>331.5</v>
      </c>
    </row>
    <row r="267" spans="1:7" x14ac:dyDescent="0.25">
      <c r="A267" s="54" t="s">
        <v>389</v>
      </c>
      <c r="B267" s="47" t="s">
        <v>390</v>
      </c>
      <c r="C267" s="48" t="s">
        <v>302</v>
      </c>
      <c r="D267" s="48" t="s">
        <v>5</v>
      </c>
      <c r="E267" s="53">
        <v>3</v>
      </c>
      <c r="F267" s="102">
        <v>37.4</v>
      </c>
      <c r="G267" s="102">
        <v>112.2</v>
      </c>
    </row>
    <row r="268" spans="1:7" ht="25.5" x14ac:dyDescent="0.25">
      <c r="A268" s="54" t="s">
        <v>391</v>
      </c>
      <c r="B268" s="47" t="s">
        <v>60</v>
      </c>
      <c r="C268" s="48" t="s">
        <v>302</v>
      </c>
      <c r="D268" s="48" t="s">
        <v>3</v>
      </c>
      <c r="E268" s="53">
        <v>15</v>
      </c>
      <c r="F268" s="102">
        <v>36.590000000000003</v>
      </c>
      <c r="G268" s="102">
        <v>548.85</v>
      </c>
    </row>
    <row r="269" spans="1:7" ht="25.5" x14ac:dyDescent="0.25">
      <c r="A269" s="54" t="s">
        <v>392</v>
      </c>
      <c r="B269" s="47" t="s">
        <v>61</v>
      </c>
      <c r="C269" s="48" t="s">
        <v>302</v>
      </c>
      <c r="D269" s="48" t="s">
        <v>3</v>
      </c>
      <c r="E269" s="53">
        <v>4</v>
      </c>
      <c r="F269" s="102">
        <v>36.590000000000003</v>
      </c>
      <c r="G269" s="102">
        <v>146.36000000000001</v>
      </c>
    </row>
    <row r="270" spans="1:7" ht="25.5" x14ac:dyDescent="0.25">
      <c r="A270" s="54" t="s">
        <v>393</v>
      </c>
      <c r="B270" s="47" t="s">
        <v>62</v>
      </c>
      <c r="C270" s="48" t="s">
        <v>302</v>
      </c>
      <c r="D270" s="48" t="s">
        <v>3</v>
      </c>
      <c r="E270" s="53">
        <v>32</v>
      </c>
      <c r="F270" s="102">
        <v>1.39</v>
      </c>
      <c r="G270" s="102">
        <v>44.48</v>
      </c>
    </row>
    <row r="271" spans="1:7" x14ac:dyDescent="0.25">
      <c r="A271" s="81" t="s">
        <v>305</v>
      </c>
      <c r="B271" s="81"/>
      <c r="C271" s="81"/>
      <c r="D271" s="81"/>
      <c r="E271" s="81"/>
      <c r="F271" s="81"/>
      <c r="G271" s="55">
        <v>3787.7</v>
      </c>
    </row>
    <row r="272" spans="1:7" x14ac:dyDescent="0.25">
      <c r="A272" s="81" t="s">
        <v>306</v>
      </c>
      <c r="B272" s="81"/>
      <c r="C272" s="81"/>
      <c r="D272" s="81"/>
      <c r="E272" s="81"/>
      <c r="F272" s="81"/>
      <c r="G272" s="55">
        <v>10426.450000000001</v>
      </c>
    </row>
    <row r="273" spans="1:7" x14ac:dyDescent="0.25">
      <c r="A273" s="81" t="s">
        <v>307</v>
      </c>
      <c r="B273" s="81"/>
      <c r="C273" s="81"/>
      <c r="D273" s="81"/>
      <c r="E273" s="81"/>
      <c r="F273" s="81"/>
      <c r="G273" s="55">
        <v>14214.15</v>
      </c>
    </row>
    <row r="274" spans="1:7" x14ac:dyDescent="0.25">
      <c r="A274" s="81" t="s">
        <v>308</v>
      </c>
      <c r="B274" s="81"/>
      <c r="C274" s="81"/>
      <c r="D274" s="81"/>
      <c r="E274" s="81"/>
      <c r="F274" s="81"/>
      <c r="G274" s="55">
        <v>0</v>
      </c>
    </row>
    <row r="275" spans="1:7" x14ac:dyDescent="0.25">
      <c r="A275" s="81" t="s">
        <v>309</v>
      </c>
      <c r="B275" s="81"/>
      <c r="C275" s="81"/>
      <c r="D275" s="81"/>
      <c r="E275" s="81"/>
      <c r="F275" s="81"/>
      <c r="G275" s="55">
        <v>3805.13</v>
      </c>
    </row>
    <row r="276" spans="1:7" x14ac:dyDescent="0.25">
      <c r="A276" s="81" t="s">
        <v>310</v>
      </c>
      <c r="B276" s="81"/>
      <c r="C276" s="81"/>
      <c r="D276" s="81"/>
      <c r="E276" s="81"/>
      <c r="F276" s="81"/>
      <c r="G276" s="55">
        <v>0</v>
      </c>
    </row>
    <row r="277" spans="1:7" x14ac:dyDescent="0.25">
      <c r="A277" s="81" t="s">
        <v>311</v>
      </c>
      <c r="B277" s="81"/>
      <c r="C277" s="81"/>
      <c r="D277" s="81"/>
      <c r="E277" s="81"/>
      <c r="F277" s="81"/>
      <c r="G277" s="55">
        <v>3805.13</v>
      </c>
    </row>
    <row r="278" spans="1:7" x14ac:dyDescent="0.25">
      <c r="A278" s="81" t="s">
        <v>312</v>
      </c>
      <c r="B278" s="81"/>
      <c r="C278" s="81"/>
      <c r="D278" s="81"/>
      <c r="E278" s="81"/>
      <c r="F278" s="81"/>
      <c r="G278" s="104">
        <v>18019.28</v>
      </c>
    </row>
    <row r="279" spans="1:7" x14ac:dyDescent="0.25">
      <c r="A279" s="81" t="s">
        <v>313</v>
      </c>
      <c r="B279" s="81"/>
      <c r="C279" s="81"/>
      <c r="D279" s="81"/>
      <c r="E279" s="81"/>
      <c r="F279" s="81"/>
      <c r="G279" s="55">
        <v>1</v>
      </c>
    </row>
    <row r="280" spans="1:7" x14ac:dyDescent="0.25">
      <c r="A280" s="81" t="s">
        <v>314</v>
      </c>
      <c r="B280" s="81"/>
      <c r="C280" s="81"/>
      <c r="D280" s="81"/>
      <c r="E280" s="81"/>
      <c r="F280" s="81"/>
      <c r="G280" s="55">
        <f>G278*G279</f>
        <v>18019.28</v>
      </c>
    </row>
    <row r="281" spans="1:7" x14ac:dyDescent="0.25">
      <c r="A281" s="82"/>
      <c r="B281" s="82"/>
      <c r="C281" s="82"/>
      <c r="D281" s="82"/>
      <c r="E281" s="82"/>
      <c r="F281" s="82"/>
      <c r="G281" s="82"/>
    </row>
    <row r="282" spans="1:7" x14ac:dyDescent="0.25">
      <c r="A282" s="74" t="s">
        <v>673</v>
      </c>
      <c r="B282" s="74"/>
      <c r="C282" s="74"/>
      <c r="D282" s="74"/>
      <c r="E282" s="74"/>
      <c r="F282" s="74"/>
      <c r="G282" s="50">
        <f>G280</f>
        <v>18019.28</v>
      </c>
    </row>
    <row r="283" spans="1:7" x14ac:dyDescent="0.25">
      <c r="A283" s="46">
        <v>3</v>
      </c>
      <c r="B283" s="75" t="s">
        <v>4</v>
      </c>
      <c r="C283" s="75"/>
      <c r="D283" s="75"/>
      <c r="E283" s="75"/>
      <c r="F283" s="75"/>
      <c r="G283" s="75"/>
    </row>
    <row r="284" spans="1:7" ht="102" x14ac:dyDescent="0.25">
      <c r="A284" s="46" t="s">
        <v>574</v>
      </c>
      <c r="B284" s="46" t="s">
        <v>146</v>
      </c>
      <c r="C284" s="52" t="s">
        <v>110</v>
      </c>
      <c r="D284" s="52" t="s">
        <v>111</v>
      </c>
      <c r="E284" s="53"/>
      <c r="F284" s="49"/>
      <c r="G284" s="49"/>
    </row>
    <row r="285" spans="1:7" x14ac:dyDescent="0.25">
      <c r="A285" s="54">
        <v>1380</v>
      </c>
      <c r="B285" s="47" t="s">
        <v>394</v>
      </c>
      <c r="C285" s="48" t="s">
        <v>302</v>
      </c>
      <c r="D285" s="48" t="s">
        <v>323</v>
      </c>
      <c r="E285" s="53">
        <v>7.39</v>
      </c>
      <c r="F285" s="102">
        <v>2.93</v>
      </c>
      <c r="G285" s="102">
        <v>21.64</v>
      </c>
    </row>
    <row r="286" spans="1:7" ht="25.5" x14ac:dyDescent="0.25">
      <c r="A286" s="54">
        <v>1381</v>
      </c>
      <c r="B286" s="47" t="s">
        <v>395</v>
      </c>
      <c r="C286" s="48" t="s">
        <v>302</v>
      </c>
      <c r="D286" s="48" t="s">
        <v>323</v>
      </c>
      <c r="E286" s="53">
        <v>280</v>
      </c>
      <c r="F286" s="102">
        <v>0.45</v>
      </c>
      <c r="G286" s="102">
        <v>126</v>
      </c>
    </row>
    <row r="287" spans="1:7" ht="25.5" x14ac:dyDescent="0.25">
      <c r="A287" s="54">
        <v>25980</v>
      </c>
      <c r="B287" s="47" t="s">
        <v>396</v>
      </c>
      <c r="C287" s="48" t="s">
        <v>302</v>
      </c>
      <c r="D287" s="48" t="s">
        <v>111</v>
      </c>
      <c r="E287" s="53">
        <v>36.75</v>
      </c>
      <c r="F287" s="102">
        <v>315.82</v>
      </c>
      <c r="G287" s="102">
        <v>11606.39</v>
      </c>
    </row>
    <row r="288" spans="1:7" ht="38.25" x14ac:dyDescent="0.25">
      <c r="A288" s="54" t="s">
        <v>397</v>
      </c>
      <c r="B288" s="47" t="s">
        <v>398</v>
      </c>
      <c r="C288" s="48" t="s">
        <v>110</v>
      </c>
      <c r="D288" s="48" t="s">
        <v>293</v>
      </c>
      <c r="E288" s="53">
        <v>17.5</v>
      </c>
      <c r="F288" s="102">
        <v>17.38</v>
      </c>
      <c r="G288" s="102">
        <v>304.14</v>
      </c>
    </row>
    <row r="289" spans="1:7" ht="25.5" x14ac:dyDescent="0.25">
      <c r="A289" s="54" t="s">
        <v>315</v>
      </c>
      <c r="B289" s="47" t="s">
        <v>316</v>
      </c>
      <c r="C289" s="48" t="s">
        <v>110</v>
      </c>
      <c r="D289" s="48" t="s">
        <v>293</v>
      </c>
      <c r="E289" s="53">
        <v>17.5</v>
      </c>
      <c r="F289" s="102">
        <v>13</v>
      </c>
      <c r="G289" s="102">
        <v>227.49</v>
      </c>
    </row>
    <row r="290" spans="1:7" x14ac:dyDescent="0.25">
      <c r="A290" s="81" t="s">
        <v>305</v>
      </c>
      <c r="B290" s="81"/>
      <c r="C290" s="81"/>
      <c r="D290" s="81"/>
      <c r="E290" s="81"/>
      <c r="F290" s="81"/>
      <c r="G290" s="55">
        <v>10.94</v>
      </c>
    </row>
    <row r="291" spans="1:7" x14ac:dyDescent="0.25">
      <c r="A291" s="81" t="s">
        <v>306</v>
      </c>
      <c r="B291" s="81"/>
      <c r="C291" s="81"/>
      <c r="D291" s="81"/>
      <c r="E291" s="81"/>
      <c r="F291" s="81"/>
      <c r="G291" s="55">
        <v>340.08</v>
      </c>
    </row>
    <row r="292" spans="1:7" x14ac:dyDescent="0.25">
      <c r="A292" s="81" t="s">
        <v>307</v>
      </c>
      <c r="B292" s="81"/>
      <c r="C292" s="81"/>
      <c r="D292" s="81"/>
      <c r="E292" s="81"/>
      <c r="F292" s="81"/>
      <c r="G292" s="55">
        <v>351.02</v>
      </c>
    </row>
    <row r="293" spans="1:7" x14ac:dyDescent="0.25">
      <c r="A293" s="81" t="s">
        <v>308</v>
      </c>
      <c r="B293" s="81"/>
      <c r="C293" s="81"/>
      <c r="D293" s="81"/>
      <c r="E293" s="81"/>
      <c r="F293" s="81"/>
      <c r="G293" s="55">
        <v>0</v>
      </c>
    </row>
    <row r="294" spans="1:7" x14ac:dyDescent="0.25">
      <c r="A294" s="81" t="s">
        <v>309</v>
      </c>
      <c r="B294" s="81"/>
      <c r="C294" s="81"/>
      <c r="D294" s="81"/>
      <c r="E294" s="81"/>
      <c r="F294" s="81"/>
      <c r="G294" s="55">
        <v>93.97</v>
      </c>
    </row>
    <row r="295" spans="1:7" x14ac:dyDescent="0.25">
      <c r="A295" s="81" t="s">
        <v>310</v>
      </c>
      <c r="B295" s="81"/>
      <c r="C295" s="81"/>
      <c r="D295" s="81"/>
      <c r="E295" s="81"/>
      <c r="F295" s="81"/>
      <c r="G295" s="55">
        <v>0</v>
      </c>
    </row>
    <row r="296" spans="1:7" x14ac:dyDescent="0.25">
      <c r="A296" s="81" t="s">
        <v>311</v>
      </c>
      <c r="B296" s="81"/>
      <c r="C296" s="81"/>
      <c r="D296" s="81"/>
      <c r="E296" s="81"/>
      <c r="F296" s="81"/>
      <c r="G296" s="55">
        <v>93.97</v>
      </c>
    </row>
    <row r="297" spans="1:7" x14ac:dyDescent="0.25">
      <c r="A297" s="81" t="s">
        <v>312</v>
      </c>
      <c r="B297" s="81"/>
      <c r="C297" s="81"/>
      <c r="D297" s="81"/>
      <c r="E297" s="81"/>
      <c r="F297" s="81"/>
      <c r="G297" s="104">
        <v>444.99</v>
      </c>
    </row>
    <row r="298" spans="1:7" x14ac:dyDescent="0.25">
      <c r="A298" s="81" t="s">
        <v>313</v>
      </c>
      <c r="B298" s="81"/>
      <c r="C298" s="81"/>
      <c r="D298" s="81"/>
      <c r="E298" s="81"/>
      <c r="F298" s="81"/>
      <c r="G298" s="55">
        <v>35</v>
      </c>
    </row>
    <row r="299" spans="1:7" x14ac:dyDescent="0.25">
      <c r="A299" s="81" t="s">
        <v>314</v>
      </c>
      <c r="B299" s="81"/>
      <c r="C299" s="81"/>
      <c r="D299" s="81"/>
      <c r="E299" s="81"/>
      <c r="F299" s="81"/>
      <c r="G299" s="55">
        <f>G297*G298</f>
        <v>15574.65</v>
      </c>
    </row>
    <row r="300" spans="1:7" x14ac:dyDescent="0.25">
      <c r="A300" s="82"/>
      <c r="B300" s="82"/>
      <c r="C300" s="82"/>
      <c r="D300" s="82"/>
      <c r="E300" s="82"/>
      <c r="F300" s="82"/>
      <c r="G300" s="82"/>
    </row>
    <row r="301" spans="1:7" ht="114.75" x14ac:dyDescent="0.25">
      <c r="A301" s="46" t="s">
        <v>575</v>
      </c>
      <c r="B301" s="46" t="s">
        <v>148</v>
      </c>
      <c r="C301" s="52" t="s">
        <v>110</v>
      </c>
      <c r="D301" s="52" t="s">
        <v>111</v>
      </c>
      <c r="E301" s="53"/>
      <c r="F301" s="49"/>
      <c r="G301" s="49"/>
    </row>
    <row r="302" spans="1:7" ht="102" x14ac:dyDescent="0.25">
      <c r="A302" s="54">
        <v>10840</v>
      </c>
      <c r="B302" s="47" t="s">
        <v>399</v>
      </c>
      <c r="C302" s="48" t="s">
        <v>302</v>
      </c>
      <c r="D302" s="48" t="s">
        <v>111</v>
      </c>
      <c r="E302" s="53">
        <v>3</v>
      </c>
      <c r="F302" s="102">
        <v>327.5</v>
      </c>
      <c r="G302" s="102">
        <v>982.5</v>
      </c>
    </row>
    <row r="303" spans="1:7" x14ac:dyDescent="0.25">
      <c r="A303" s="54">
        <v>1380</v>
      </c>
      <c r="B303" s="47" t="s">
        <v>394</v>
      </c>
      <c r="C303" s="48" t="s">
        <v>302</v>
      </c>
      <c r="D303" s="48" t="s">
        <v>323</v>
      </c>
      <c r="E303" s="53">
        <v>0.63</v>
      </c>
      <c r="F303" s="102">
        <v>2.93</v>
      </c>
      <c r="G303" s="102">
        <v>1.85</v>
      </c>
    </row>
    <row r="304" spans="1:7" ht="25.5" x14ac:dyDescent="0.25">
      <c r="A304" s="54">
        <v>1381</v>
      </c>
      <c r="B304" s="47" t="s">
        <v>395</v>
      </c>
      <c r="C304" s="48" t="s">
        <v>302</v>
      </c>
      <c r="D304" s="48" t="s">
        <v>323</v>
      </c>
      <c r="E304" s="53">
        <v>24</v>
      </c>
      <c r="F304" s="102">
        <v>0.45</v>
      </c>
      <c r="G304" s="102">
        <v>10.8</v>
      </c>
    </row>
    <row r="305" spans="1:7" ht="38.25" x14ac:dyDescent="0.25">
      <c r="A305" s="54" t="s">
        <v>397</v>
      </c>
      <c r="B305" s="47" t="s">
        <v>398</v>
      </c>
      <c r="C305" s="48" t="s">
        <v>110</v>
      </c>
      <c r="D305" s="48" t="s">
        <v>293</v>
      </c>
      <c r="E305" s="53">
        <v>1.5</v>
      </c>
      <c r="F305" s="102">
        <v>17.38</v>
      </c>
      <c r="G305" s="102">
        <v>26.07</v>
      </c>
    </row>
    <row r="306" spans="1:7" ht="25.5" x14ac:dyDescent="0.25">
      <c r="A306" s="54" t="s">
        <v>315</v>
      </c>
      <c r="B306" s="47" t="s">
        <v>316</v>
      </c>
      <c r="C306" s="48" t="s">
        <v>110</v>
      </c>
      <c r="D306" s="48" t="s">
        <v>293</v>
      </c>
      <c r="E306" s="53">
        <v>1.5</v>
      </c>
      <c r="F306" s="102">
        <v>13</v>
      </c>
      <c r="G306" s="102">
        <v>19.5</v>
      </c>
    </row>
    <row r="307" spans="1:7" x14ac:dyDescent="0.25">
      <c r="A307" s="81" t="s">
        <v>305</v>
      </c>
      <c r="B307" s="81"/>
      <c r="C307" s="81"/>
      <c r="D307" s="81"/>
      <c r="E307" s="81"/>
      <c r="F307" s="81"/>
      <c r="G307" s="55">
        <v>10.94</v>
      </c>
    </row>
    <row r="308" spans="1:7" x14ac:dyDescent="0.25">
      <c r="A308" s="81" t="s">
        <v>306</v>
      </c>
      <c r="B308" s="81"/>
      <c r="C308" s="81"/>
      <c r="D308" s="81"/>
      <c r="E308" s="81"/>
      <c r="F308" s="81"/>
      <c r="G308" s="55">
        <v>335.97</v>
      </c>
    </row>
    <row r="309" spans="1:7" x14ac:dyDescent="0.25">
      <c r="A309" s="81" t="s">
        <v>307</v>
      </c>
      <c r="B309" s="81"/>
      <c r="C309" s="81"/>
      <c r="D309" s="81"/>
      <c r="E309" s="81"/>
      <c r="F309" s="81"/>
      <c r="G309" s="55">
        <v>346.91</v>
      </c>
    </row>
    <row r="310" spans="1:7" x14ac:dyDescent="0.25">
      <c r="A310" s="81" t="s">
        <v>308</v>
      </c>
      <c r="B310" s="81"/>
      <c r="C310" s="81"/>
      <c r="D310" s="81"/>
      <c r="E310" s="81"/>
      <c r="F310" s="81"/>
      <c r="G310" s="55">
        <v>0</v>
      </c>
    </row>
    <row r="311" spans="1:7" x14ac:dyDescent="0.25">
      <c r="A311" s="81" t="s">
        <v>309</v>
      </c>
      <c r="B311" s="81"/>
      <c r="C311" s="81"/>
      <c r="D311" s="81"/>
      <c r="E311" s="81"/>
      <c r="F311" s="81"/>
      <c r="G311" s="55">
        <v>92.87</v>
      </c>
    </row>
    <row r="312" spans="1:7" x14ac:dyDescent="0.25">
      <c r="A312" s="81" t="s">
        <v>310</v>
      </c>
      <c r="B312" s="81"/>
      <c r="C312" s="81"/>
      <c r="D312" s="81"/>
      <c r="E312" s="81"/>
      <c r="F312" s="81"/>
      <c r="G312" s="55">
        <v>0</v>
      </c>
    </row>
    <row r="313" spans="1:7" x14ac:dyDescent="0.25">
      <c r="A313" s="81" t="s">
        <v>311</v>
      </c>
      <c r="B313" s="81"/>
      <c r="C313" s="81"/>
      <c r="D313" s="81"/>
      <c r="E313" s="81"/>
      <c r="F313" s="81"/>
      <c r="G313" s="55">
        <v>92.87</v>
      </c>
    </row>
    <row r="314" spans="1:7" x14ac:dyDescent="0.25">
      <c r="A314" s="81" t="s">
        <v>312</v>
      </c>
      <c r="B314" s="81"/>
      <c r="C314" s="81"/>
      <c r="D314" s="81"/>
      <c r="E314" s="81"/>
      <c r="F314" s="81"/>
      <c r="G314" s="104">
        <v>439.78</v>
      </c>
    </row>
    <row r="315" spans="1:7" x14ac:dyDescent="0.25">
      <c r="A315" s="81" t="s">
        <v>313</v>
      </c>
      <c r="B315" s="81"/>
      <c r="C315" s="81"/>
      <c r="D315" s="81"/>
      <c r="E315" s="81"/>
      <c r="F315" s="81"/>
      <c r="G315" s="55">
        <v>3</v>
      </c>
    </row>
    <row r="316" spans="1:7" x14ac:dyDescent="0.25">
      <c r="A316" s="81" t="s">
        <v>314</v>
      </c>
      <c r="B316" s="81"/>
      <c r="C316" s="81"/>
      <c r="D316" s="81"/>
      <c r="E316" s="81"/>
      <c r="F316" s="81"/>
      <c r="G316" s="55">
        <f>G314*G315</f>
        <v>1319.34</v>
      </c>
    </row>
    <row r="317" spans="1:7" x14ac:dyDescent="0.25">
      <c r="A317" s="82"/>
      <c r="B317" s="82"/>
      <c r="C317" s="82"/>
      <c r="D317" s="82"/>
      <c r="E317" s="82"/>
      <c r="F317" s="82"/>
      <c r="G317" s="82"/>
    </row>
    <row r="318" spans="1:7" ht="63.75" x14ac:dyDescent="0.25">
      <c r="A318" s="46" t="s">
        <v>576</v>
      </c>
      <c r="B318" s="46" t="s">
        <v>150</v>
      </c>
      <c r="C318" s="52" t="s">
        <v>110</v>
      </c>
      <c r="D318" s="52" t="s">
        <v>5</v>
      </c>
      <c r="E318" s="53"/>
      <c r="F318" s="49"/>
      <c r="G318" s="49"/>
    </row>
    <row r="319" spans="1:7" x14ac:dyDescent="0.25">
      <c r="A319" s="54">
        <v>20231</v>
      </c>
      <c r="B319" s="47" t="s">
        <v>400</v>
      </c>
      <c r="C319" s="48" t="s">
        <v>302</v>
      </c>
      <c r="D319" s="48" t="s">
        <v>5</v>
      </c>
      <c r="E319" s="53">
        <v>39</v>
      </c>
      <c r="F319" s="102">
        <v>48.74</v>
      </c>
      <c r="G319" s="102">
        <v>1900.86</v>
      </c>
    </row>
    <row r="320" spans="1:7" ht="63.75" x14ac:dyDescent="0.25">
      <c r="A320" s="54" t="s">
        <v>401</v>
      </c>
      <c r="B320" s="47" t="s">
        <v>402</v>
      </c>
      <c r="C320" s="48" t="s">
        <v>110</v>
      </c>
      <c r="D320" s="48" t="s">
        <v>118</v>
      </c>
      <c r="E320" s="53">
        <v>0.06</v>
      </c>
      <c r="F320" s="102">
        <v>439.36</v>
      </c>
      <c r="G320" s="102">
        <v>27.42</v>
      </c>
    </row>
    <row r="321" spans="1:7" ht="38.25" x14ac:dyDescent="0.25">
      <c r="A321" s="54" t="s">
        <v>397</v>
      </c>
      <c r="B321" s="47" t="s">
        <v>398</v>
      </c>
      <c r="C321" s="48" t="s">
        <v>110</v>
      </c>
      <c r="D321" s="48" t="s">
        <v>293</v>
      </c>
      <c r="E321" s="53">
        <v>3.9</v>
      </c>
      <c r="F321" s="102">
        <v>17.38</v>
      </c>
      <c r="G321" s="102">
        <v>67.78</v>
      </c>
    </row>
    <row r="322" spans="1:7" ht="25.5" x14ac:dyDescent="0.25">
      <c r="A322" s="54" t="s">
        <v>315</v>
      </c>
      <c r="B322" s="47" t="s">
        <v>316</v>
      </c>
      <c r="C322" s="48" t="s">
        <v>110</v>
      </c>
      <c r="D322" s="48" t="s">
        <v>293</v>
      </c>
      <c r="E322" s="53">
        <v>11.7</v>
      </c>
      <c r="F322" s="102">
        <v>13</v>
      </c>
      <c r="G322" s="102">
        <v>152.1</v>
      </c>
    </row>
    <row r="323" spans="1:7" x14ac:dyDescent="0.25">
      <c r="A323" s="81" t="s">
        <v>305</v>
      </c>
      <c r="B323" s="81"/>
      <c r="C323" s="81"/>
      <c r="D323" s="81"/>
      <c r="E323" s="81"/>
      <c r="F323" s="81"/>
      <c r="G323" s="55">
        <v>4.0999999999999996</v>
      </c>
    </row>
    <row r="324" spans="1:7" x14ac:dyDescent="0.25">
      <c r="A324" s="81" t="s">
        <v>306</v>
      </c>
      <c r="B324" s="81"/>
      <c r="C324" s="81"/>
      <c r="D324" s="81"/>
      <c r="E324" s="81"/>
      <c r="F324" s="81"/>
      <c r="G324" s="55">
        <v>50.98</v>
      </c>
    </row>
    <row r="325" spans="1:7" x14ac:dyDescent="0.25">
      <c r="A325" s="81" t="s">
        <v>307</v>
      </c>
      <c r="B325" s="81"/>
      <c r="C325" s="81"/>
      <c r="D325" s="81"/>
      <c r="E325" s="81"/>
      <c r="F325" s="81"/>
      <c r="G325" s="55">
        <v>55.08</v>
      </c>
    </row>
    <row r="326" spans="1:7" x14ac:dyDescent="0.25">
      <c r="A326" s="81" t="s">
        <v>308</v>
      </c>
      <c r="B326" s="81"/>
      <c r="C326" s="81"/>
      <c r="D326" s="81"/>
      <c r="E326" s="81"/>
      <c r="F326" s="81"/>
      <c r="G326" s="55">
        <v>0</v>
      </c>
    </row>
    <row r="327" spans="1:7" x14ac:dyDescent="0.25">
      <c r="A327" s="81" t="s">
        <v>309</v>
      </c>
      <c r="B327" s="81"/>
      <c r="C327" s="81"/>
      <c r="D327" s="81"/>
      <c r="E327" s="81"/>
      <c r="F327" s="81"/>
      <c r="G327" s="55">
        <v>14.75</v>
      </c>
    </row>
    <row r="328" spans="1:7" x14ac:dyDescent="0.25">
      <c r="A328" s="81" t="s">
        <v>310</v>
      </c>
      <c r="B328" s="81"/>
      <c r="C328" s="81"/>
      <c r="D328" s="81"/>
      <c r="E328" s="81"/>
      <c r="F328" s="81"/>
      <c r="G328" s="55">
        <v>0</v>
      </c>
    </row>
    <row r="329" spans="1:7" x14ac:dyDescent="0.25">
      <c r="A329" s="81" t="s">
        <v>311</v>
      </c>
      <c r="B329" s="81"/>
      <c r="C329" s="81"/>
      <c r="D329" s="81"/>
      <c r="E329" s="81"/>
      <c r="F329" s="81"/>
      <c r="G329" s="55">
        <v>14.75</v>
      </c>
    </row>
    <row r="330" spans="1:7" x14ac:dyDescent="0.25">
      <c r="A330" s="81" t="s">
        <v>312</v>
      </c>
      <c r="B330" s="81"/>
      <c r="C330" s="81"/>
      <c r="D330" s="81"/>
      <c r="E330" s="81"/>
      <c r="F330" s="81"/>
      <c r="G330" s="104">
        <v>69.83</v>
      </c>
    </row>
    <row r="331" spans="1:7" x14ac:dyDescent="0.25">
      <c r="A331" s="81" t="s">
        <v>313</v>
      </c>
      <c r="B331" s="81"/>
      <c r="C331" s="81"/>
      <c r="D331" s="81"/>
      <c r="E331" s="81"/>
      <c r="F331" s="81"/>
      <c r="G331" s="55">
        <v>39</v>
      </c>
    </row>
    <row r="332" spans="1:7" x14ac:dyDescent="0.25">
      <c r="A332" s="81" t="s">
        <v>314</v>
      </c>
      <c r="B332" s="81"/>
      <c r="C332" s="81"/>
      <c r="D332" s="81"/>
      <c r="E332" s="81"/>
      <c r="F332" s="81"/>
      <c r="G332" s="55">
        <f>G330*G331</f>
        <v>2723.37</v>
      </c>
    </row>
    <row r="333" spans="1:7" x14ac:dyDescent="0.25">
      <c r="A333" s="82"/>
      <c r="B333" s="82"/>
      <c r="C333" s="82"/>
      <c r="D333" s="82"/>
      <c r="E333" s="82"/>
      <c r="F333" s="82"/>
      <c r="G333" s="82"/>
    </row>
    <row r="334" spans="1:7" ht="76.5" x14ac:dyDescent="0.25">
      <c r="A334" s="46" t="s">
        <v>577</v>
      </c>
      <c r="B334" s="46" t="s">
        <v>152</v>
      </c>
      <c r="C334" s="52" t="s">
        <v>110</v>
      </c>
      <c r="D334" s="52" t="s">
        <v>3</v>
      </c>
      <c r="E334" s="53"/>
      <c r="F334" s="49"/>
      <c r="G334" s="49"/>
    </row>
    <row r="335" spans="1:7" ht="76.5" x14ac:dyDescent="0.25">
      <c r="A335" s="54">
        <v>11480</v>
      </c>
      <c r="B335" s="47" t="s">
        <v>403</v>
      </c>
      <c r="C335" s="48" t="s">
        <v>302</v>
      </c>
      <c r="D335" s="48" t="s">
        <v>404</v>
      </c>
      <c r="E335" s="53">
        <v>1</v>
      </c>
      <c r="F335" s="102">
        <v>45.11</v>
      </c>
      <c r="G335" s="102">
        <v>45.11</v>
      </c>
    </row>
    <row r="336" spans="1:7" ht="38.25" x14ac:dyDescent="0.25">
      <c r="A336" s="54" t="s">
        <v>405</v>
      </c>
      <c r="B336" s="47" t="s">
        <v>406</v>
      </c>
      <c r="C336" s="48" t="s">
        <v>110</v>
      </c>
      <c r="D336" s="48" t="s">
        <v>293</v>
      </c>
      <c r="E336" s="53">
        <v>1.3</v>
      </c>
      <c r="F336" s="102">
        <v>14.25</v>
      </c>
      <c r="G336" s="102">
        <v>18.52</v>
      </c>
    </row>
    <row r="337" spans="1:7" ht="51" x14ac:dyDescent="0.25">
      <c r="A337" s="54" t="s">
        <v>407</v>
      </c>
      <c r="B337" s="47" t="s">
        <v>408</v>
      </c>
      <c r="C337" s="48" t="s">
        <v>110</v>
      </c>
      <c r="D337" s="48" t="s">
        <v>293</v>
      </c>
      <c r="E337" s="53">
        <v>1.3</v>
      </c>
      <c r="F337" s="102">
        <v>17.04</v>
      </c>
      <c r="G337" s="102">
        <v>22.15</v>
      </c>
    </row>
    <row r="338" spans="1:7" x14ac:dyDescent="0.25">
      <c r="A338" s="81" t="s">
        <v>305</v>
      </c>
      <c r="B338" s="81"/>
      <c r="C338" s="81"/>
      <c r="D338" s="81"/>
      <c r="E338" s="81"/>
      <c r="F338" s="81"/>
      <c r="G338" s="55">
        <v>29.63</v>
      </c>
    </row>
    <row r="339" spans="1:7" x14ac:dyDescent="0.25">
      <c r="A339" s="81" t="s">
        <v>306</v>
      </c>
      <c r="B339" s="81"/>
      <c r="C339" s="81"/>
      <c r="D339" s="81"/>
      <c r="E339" s="81"/>
      <c r="F339" s="81"/>
      <c r="G339" s="55">
        <v>56.16</v>
      </c>
    </row>
    <row r="340" spans="1:7" x14ac:dyDescent="0.25">
      <c r="A340" s="81" t="s">
        <v>307</v>
      </c>
      <c r="B340" s="81"/>
      <c r="C340" s="81"/>
      <c r="D340" s="81"/>
      <c r="E340" s="81"/>
      <c r="F340" s="81"/>
      <c r="G340" s="55">
        <v>85.79</v>
      </c>
    </row>
    <row r="341" spans="1:7" x14ac:dyDescent="0.25">
      <c r="A341" s="81" t="s">
        <v>308</v>
      </c>
      <c r="B341" s="81"/>
      <c r="C341" s="81"/>
      <c r="D341" s="81"/>
      <c r="E341" s="81"/>
      <c r="F341" s="81"/>
      <c r="G341" s="55">
        <v>0</v>
      </c>
    </row>
    <row r="342" spans="1:7" x14ac:dyDescent="0.25">
      <c r="A342" s="81" t="s">
        <v>309</v>
      </c>
      <c r="B342" s="81"/>
      <c r="C342" s="81"/>
      <c r="D342" s="81"/>
      <c r="E342" s="81"/>
      <c r="F342" s="81"/>
      <c r="G342" s="55">
        <v>22.96</v>
      </c>
    </row>
    <row r="343" spans="1:7" x14ac:dyDescent="0.25">
      <c r="A343" s="81" t="s">
        <v>310</v>
      </c>
      <c r="B343" s="81"/>
      <c r="C343" s="81"/>
      <c r="D343" s="81"/>
      <c r="E343" s="81"/>
      <c r="F343" s="81"/>
      <c r="G343" s="55">
        <v>0</v>
      </c>
    </row>
    <row r="344" spans="1:7" x14ac:dyDescent="0.25">
      <c r="A344" s="81" t="s">
        <v>311</v>
      </c>
      <c r="B344" s="81"/>
      <c r="C344" s="81"/>
      <c r="D344" s="81"/>
      <c r="E344" s="81"/>
      <c r="F344" s="81"/>
      <c r="G344" s="55">
        <v>22.96</v>
      </c>
    </row>
    <row r="345" spans="1:7" x14ac:dyDescent="0.25">
      <c r="A345" s="81" t="s">
        <v>312</v>
      </c>
      <c r="B345" s="81"/>
      <c r="C345" s="81"/>
      <c r="D345" s="81"/>
      <c r="E345" s="81"/>
      <c r="F345" s="81"/>
      <c r="G345" s="104">
        <v>108.75</v>
      </c>
    </row>
    <row r="346" spans="1:7" x14ac:dyDescent="0.25">
      <c r="A346" s="81" t="s">
        <v>313</v>
      </c>
      <c r="B346" s="81"/>
      <c r="C346" s="81"/>
      <c r="D346" s="81"/>
      <c r="E346" s="81"/>
      <c r="F346" s="81"/>
      <c r="G346" s="55">
        <v>1</v>
      </c>
    </row>
    <row r="347" spans="1:7" x14ac:dyDescent="0.25">
      <c r="A347" s="81" t="s">
        <v>314</v>
      </c>
      <c r="B347" s="81"/>
      <c r="C347" s="81"/>
      <c r="D347" s="81"/>
      <c r="E347" s="81"/>
      <c r="F347" s="81"/>
      <c r="G347" s="55">
        <f>G345*G346</f>
        <v>108.75</v>
      </c>
    </row>
    <row r="348" spans="1:7" x14ac:dyDescent="0.25">
      <c r="A348" s="82"/>
      <c r="B348" s="82"/>
      <c r="C348" s="82"/>
      <c r="D348" s="82"/>
      <c r="E348" s="82"/>
      <c r="F348" s="82"/>
      <c r="G348" s="82"/>
    </row>
    <row r="349" spans="1:7" ht="140.25" x14ac:dyDescent="0.25">
      <c r="A349" s="46" t="s">
        <v>578</v>
      </c>
      <c r="B349" s="46" t="s">
        <v>154</v>
      </c>
      <c r="C349" s="52" t="s">
        <v>110</v>
      </c>
      <c r="D349" s="52" t="s">
        <v>111</v>
      </c>
      <c r="E349" s="53"/>
      <c r="F349" s="49"/>
      <c r="G349" s="49"/>
    </row>
    <row r="350" spans="1:7" ht="76.5" x14ac:dyDescent="0.25">
      <c r="A350" s="54">
        <v>34557</v>
      </c>
      <c r="B350" s="47" t="s">
        <v>409</v>
      </c>
      <c r="C350" s="48" t="s">
        <v>302</v>
      </c>
      <c r="D350" s="48" t="s">
        <v>5</v>
      </c>
      <c r="E350" s="53">
        <v>3.96</v>
      </c>
      <c r="F350" s="102">
        <v>1.62</v>
      </c>
      <c r="G350" s="102">
        <v>6.41</v>
      </c>
    </row>
    <row r="351" spans="1:7" ht="38.25" x14ac:dyDescent="0.25">
      <c r="A351" s="54">
        <v>37395</v>
      </c>
      <c r="B351" s="47" t="s">
        <v>410</v>
      </c>
      <c r="C351" s="48" t="s">
        <v>302</v>
      </c>
      <c r="D351" s="48" t="s">
        <v>411</v>
      </c>
      <c r="E351" s="53">
        <v>0.05</v>
      </c>
      <c r="F351" s="102">
        <v>38.74</v>
      </c>
      <c r="G351" s="102">
        <v>1.84</v>
      </c>
    </row>
    <row r="352" spans="1:7" ht="38.25" x14ac:dyDescent="0.25">
      <c r="A352" s="54">
        <v>7266</v>
      </c>
      <c r="B352" s="47" t="s">
        <v>412</v>
      </c>
      <c r="C352" s="48" t="s">
        <v>302</v>
      </c>
      <c r="D352" s="48" t="s">
        <v>413</v>
      </c>
      <c r="E352" s="53">
        <v>0.14000000000000001</v>
      </c>
      <c r="F352" s="102">
        <v>575</v>
      </c>
      <c r="G352" s="102">
        <v>80.94</v>
      </c>
    </row>
    <row r="353" spans="1:7" ht="114.75" x14ac:dyDescent="0.25">
      <c r="A353" s="54" t="s">
        <v>414</v>
      </c>
      <c r="B353" s="47" t="s">
        <v>415</v>
      </c>
      <c r="C353" s="48" t="s">
        <v>110</v>
      </c>
      <c r="D353" s="48" t="s">
        <v>118</v>
      </c>
      <c r="E353" s="53">
        <v>0.05</v>
      </c>
      <c r="F353" s="102">
        <v>346.51</v>
      </c>
      <c r="G353" s="102">
        <v>17.12</v>
      </c>
    </row>
    <row r="354" spans="1:7" ht="25.5" x14ac:dyDescent="0.25">
      <c r="A354" s="54" t="s">
        <v>317</v>
      </c>
      <c r="B354" s="47" t="s">
        <v>318</v>
      </c>
      <c r="C354" s="48" t="s">
        <v>110</v>
      </c>
      <c r="D354" s="48" t="s">
        <v>293</v>
      </c>
      <c r="E354" s="53">
        <v>8.52</v>
      </c>
      <c r="F354" s="102">
        <v>16.02</v>
      </c>
      <c r="G354" s="102">
        <v>136.44999999999999</v>
      </c>
    </row>
    <row r="355" spans="1:7" ht="25.5" x14ac:dyDescent="0.25">
      <c r="A355" s="54" t="s">
        <v>315</v>
      </c>
      <c r="B355" s="47" t="s">
        <v>316</v>
      </c>
      <c r="C355" s="48" t="s">
        <v>110</v>
      </c>
      <c r="D355" s="48" t="s">
        <v>293</v>
      </c>
      <c r="E355" s="53">
        <v>4.26</v>
      </c>
      <c r="F355" s="102">
        <v>13</v>
      </c>
      <c r="G355" s="102">
        <v>55.36</v>
      </c>
    </row>
    <row r="356" spans="1:7" x14ac:dyDescent="0.25">
      <c r="A356" s="81" t="s">
        <v>305</v>
      </c>
      <c r="B356" s="81"/>
      <c r="C356" s="81"/>
      <c r="D356" s="81"/>
      <c r="E356" s="81"/>
      <c r="F356" s="81"/>
      <c r="G356" s="55">
        <v>27.55</v>
      </c>
    </row>
    <row r="357" spans="1:7" x14ac:dyDescent="0.25">
      <c r="A357" s="81" t="s">
        <v>306</v>
      </c>
      <c r="B357" s="81"/>
      <c r="C357" s="81"/>
      <c r="D357" s="81"/>
      <c r="E357" s="81"/>
      <c r="F357" s="81"/>
      <c r="G357" s="55">
        <v>31.6</v>
      </c>
    </row>
    <row r="358" spans="1:7" x14ac:dyDescent="0.25">
      <c r="A358" s="81" t="s">
        <v>307</v>
      </c>
      <c r="B358" s="81"/>
      <c r="C358" s="81"/>
      <c r="D358" s="81"/>
      <c r="E358" s="81"/>
      <c r="F358" s="81"/>
      <c r="G358" s="55">
        <v>59.15</v>
      </c>
    </row>
    <row r="359" spans="1:7" x14ac:dyDescent="0.25">
      <c r="A359" s="81" t="s">
        <v>308</v>
      </c>
      <c r="B359" s="81"/>
      <c r="C359" s="81"/>
      <c r="D359" s="81"/>
      <c r="E359" s="81"/>
      <c r="F359" s="81"/>
      <c r="G359" s="55">
        <v>0</v>
      </c>
    </row>
    <row r="360" spans="1:7" x14ac:dyDescent="0.25">
      <c r="A360" s="81" t="s">
        <v>309</v>
      </c>
      <c r="B360" s="81"/>
      <c r="C360" s="81"/>
      <c r="D360" s="81"/>
      <c r="E360" s="81"/>
      <c r="F360" s="81"/>
      <c r="G360" s="55">
        <v>15.83</v>
      </c>
    </row>
    <row r="361" spans="1:7" x14ac:dyDescent="0.25">
      <c r="A361" s="81" t="s">
        <v>310</v>
      </c>
      <c r="B361" s="81"/>
      <c r="C361" s="81"/>
      <c r="D361" s="81"/>
      <c r="E361" s="81"/>
      <c r="F361" s="81"/>
      <c r="G361" s="55">
        <v>0</v>
      </c>
    </row>
    <row r="362" spans="1:7" x14ac:dyDescent="0.25">
      <c r="A362" s="81" t="s">
        <v>311</v>
      </c>
      <c r="B362" s="81"/>
      <c r="C362" s="81"/>
      <c r="D362" s="81"/>
      <c r="E362" s="81"/>
      <c r="F362" s="81"/>
      <c r="G362" s="55">
        <v>15.83</v>
      </c>
    </row>
    <row r="363" spans="1:7" x14ac:dyDescent="0.25">
      <c r="A363" s="81" t="s">
        <v>312</v>
      </c>
      <c r="B363" s="81"/>
      <c r="C363" s="81"/>
      <c r="D363" s="81"/>
      <c r="E363" s="81"/>
      <c r="F363" s="81"/>
      <c r="G363" s="104">
        <v>74.98</v>
      </c>
    </row>
    <row r="364" spans="1:7" x14ac:dyDescent="0.25">
      <c r="A364" s="81" t="s">
        <v>313</v>
      </c>
      <c r="B364" s="81"/>
      <c r="C364" s="81"/>
      <c r="D364" s="81"/>
      <c r="E364" s="81"/>
      <c r="F364" s="81"/>
      <c r="G364" s="55">
        <v>5.04</v>
      </c>
    </row>
    <row r="365" spans="1:7" x14ac:dyDescent="0.25">
      <c r="A365" s="81" t="s">
        <v>314</v>
      </c>
      <c r="B365" s="81"/>
      <c r="C365" s="81"/>
      <c r="D365" s="81"/>
      <c r="E365" s="81"/>
      <c r="F365" s="81"/>
      <c r="G365" s="55">
        <f>G363*G364</f>
        <v>377.89920000000001</v>
      </c>
    </row>
    <row r="366" spans="1:7" x14ac:dyDescent="0.25">
      <c r="A366" s="82"/>
      <c r="B366" s="82"/>
      <c r="C366" s="82"/>
      <c r="D366" s="82"/>
      <c r="E366" s="82"/>
      <c r="F366" s="82"/>
      <c r="G366" s="82"/>
    </row>
    <row r="367" spans="1:7" ht="114.75" x14ac:dyDescent="0.25">
      <c r="A367" s="46" t="s">
        <v>579</v>
      </c>
      <c r="B367" s="46" t="s">
        <v>156</v>
      </c>
      <c r="C367" s="52" t="s">
        <v>110</v>
      </c>
      <c r="D367" s="52" t="s">
        <v>111</v>
      </c>
      <c r="E367" s="53"/>
      <c r="F367" s="49"/>
      <c r="G367" s="49"/>
    </row>
    <row r="368" spans="1:7" ht="102" x14ac:dyDescent="0.25">
      <c r="A368" s="54" t="s">
        <v>416</v>
      </c>
      <c r="B368" s="47" t="s">
        <v>417</v>
      </c>
      <c r="C368" s="48" t="s">
        <v>110</v>
      </c>
      <c r="D368" s="48" t="s">
        <v>118</v>
      </c>
      <c r="E368" s="53">
        <v>0.38</v>
      </c>
      <c r="F368" s="102">
        <v>440.53</v>
      </c>
      <c r="G368" s="102">
        <v>166.96</v>
      </c>
    </row>
    <row r="369" spans="1:7" ht="25.5" x14ac:dyDescent="0.25">
      <c r="A369" s="54" t="s">
        <v>317</v>
      </c>
      <c r="B369" s="47" t="s">
        <v>318</v>
      </c>
      <c r="C369" s="48" t="s">
        <v>110</v>
      </c>
      <c r="D369" s="48" t="s">
        <v>293</v>
      </c>
      <c r="E369" s="53">
        <v>4.74</v>
      </c>
      <c r="F369" s="102">
        <v>16.02</v>
      </c>
      <c r="G369" s="102">
        <v>75.89</v>
      </c>
    </row>
    <row r="370" spans="1:7" ht="25.5" x14ac:dyDescent="0.25">
      <c r="A370" s="54" t="s">
        <v>315</v>
      </c>
      <c r="B370" s="47" t="s">
        <v>316</v>
      </c>
      <c r="C370" s="48" t="s">
        <v>110</v>
      </c>
      <c r="D370" s="48" t="s">
        <v>293</v>
      </c>
      <c r="E370" s="53">
        <v>1.72</v>
      </c>
      <c r="F370" s="102">
        <v>13</v>
      </c>
      <c r="G370" s="102">
        <v>22.41</v>
      </c>
    </row>
    <row r="371" spans="1:7" x14ac:dyDescent="0.25">
      <c r="A371" s="81" t="s">
        <v>305</v>
      </c>
      <c r="B371" s="81"/>
      <c r="C371" s="81"/>
      <c r="D371" s="81"/>
      <c r="E371" s="81"/>
      <c r="F371" s="81"/>
      <c r="G371" s="55">
        <v>10.77</v>
      </c>
    </row>
    <row r="372" spans="1:7" x14ac:dyDescent="0.25">
      <c r="A372" s="81" t="s">
        <v>306</v>
      </c>
      <c r="B372" s="81"/>
      <c r="C372" s="81"/>
      <c r="D372" s="81"/>
      <c r="E372" s="81"/>
      <c r="F372" s="81"/>
      <c r="G372" s="55">
        <v>15.55</v>
      </c>
    </row>
    <row r="373" spans="1:7" x14ac:dyDescent="0.25">
      <c r="A373" s="81" t="s">
        <v>307</v>
      </c>
      <c r="B373" s="81"/>
      <c r="C373" s="81"/>
      <c r="D373" s="81"/>
      <c r="E373" s="81"/>
      <c r="F373" s="81"/>
      <c r="G373" s="55">
        <v>26.32</v>
      </c>
    </row>
    <row r="374" spans="1:7" x14ac:dyDescent="0.25">
      <c r="A374" s="81" t="s">
        <v>308</v>
      </c>
      <c r="B374" s="81"/>
      <c r="C374" s="81"/>
      <c r="D374" s="81"/>
      <c r="E374" s="81"/>
      <c r="F374" s="81"/>
      <c r="G374" s="55">
        <v>0</v>
      </c>
    </row>
    <row r="375" spans="1:7" x14ac:dyDescent="0.25">
      <c r="A375" s="81" t="s">
        <v>309</v>
      </c>
      <c r="B375" s="81"/>
      <c r="C375" s="81"/>
      <c r="D375" s="81"/>
      <c r="E375" s="81"/>
      <c r="F375" s="81"/>
      <c r="G375" s="55">
        <v>7.04</v>
      </c>
    </row>
    <row r="376" spans="1:7" x14ac:dyDescent="0.25">
      <c r="A376" s="81" t="s">
        <v>310</v>
      </c>
      <c r="B376" s="81"/>
      <c r="C376" s="81"/>
      <c r="D376" s="81"/>
      <c r="E376" s="81"/>
      <c r="F376" s="81"/>
      <c r="G376" s="55">
        <v>0</v>
      </c>
    </row>
    <row r="377" spans="1:7" x14ac:dyDescent="0.25">
      <c r="A377" s="81" t="s">
        <v>311</v>
      </c>
      <c r="B377" s="81"/>
      <c r="C377" s="81"/>
      <c r="D377" s="81"/>
      <c r="E377" s="81"/>
      <c r="F377" s="81"/>
      <c r="G377" s="55">
        <v>7.04</v>
      </c>
    </row>
    <row r="378" spans="1:7" x14ac:dyDescent="0.25">
      <c r="A378" s="81" t="s">
        <v>312</v>
      </c>
      <c r="B378" s="81"/>
      <c r="C378" s="81"/>
      <c r="D378" s="81"/>
      <c r="E378" s="81"/>
      <c r="F378" s="81"/>
      <c r="G378" s="104">
        <v>33.36</v>
      </c>
    </row>
    <row r="379" spans="1:7" x14ac:dyDescent="0.25">
      <c r="A379" s="81" t="s">
        <v>313</v>
      </c>
      <c r="B379" s="81"/>
      <c r="C379" s="81"/>
      <c r="D379" s="81"/>
      <c r="E379" s="81"/>
      <c r="F379" s="81"/>
      <c r="G379" s="55">
        <v>10.08</v>
      </c>
    </row>
    <row r="380" spans="1:7" x14ac:dyDescent="0.25">
      <c r="A380" s="81" t="s">
        <v>314</v>
      </c>
      <c r="B380" s="81"/>
      <c r="C380" s="81"/>
      <c r="D380" s="81"/>
      <c r="E380" s="81"/>
      <c r="F380" s="81"/>
      <c r="G380" s="55">
        <f>G378*G379</f>
        <v>336.2688</v>
      </c>
    </row>
    <row r="381" spans="1:7" x14ac:dyDescent="0.25">
      <c r="A381" s="82"/>
      <c r="B381" s="82"/>
      <c r="C381" s="82"/>
      <c r="D381" s="82"/>
      <c r="E381" s="82"/>
      <c r="F381" s="82"/>
      <c r="G381" s="82"/>
    </row>
    <row r="382" spans="1:7" ht="102" x14ac:dyDescent="0.25">
      <c r="A382" s="46" t="s">
        <v>579</v>
      </c>
      <c r="B382" s="46" t="s">
        <v>158</v>
      </c>
      <c r="C382" s="52" t="s">
        <v>110</v>
      </c>
      <c r="D382" s="52" t="s">
        <v>111</v>
      </c>
      <c r="E382" s="53"/>
      <c r="F382" s="49"/>
      <c r="G382" s="49"/>
    </row>
    <row r="383" spans="1:7" ht="51" x14ac:dyDescent="0.25">
      <c r="A383" s="54">
        <v>10931</v>
      </c>
      <c r="B383" s="47" t="s">
        <v>418</v>
      </c>
      <c r="C383" s="48" t="s">
        <v>302</v>
      </c>
      <c r="D383" s="48" t="s">
        <v>111</v>
      </c>
      <c r="E383" s="53">
        <v>40</v>
      </c>
      <c r="F383" s="102">
        <v>8.8699999999999992</v>
      </c>
      <c r="G383" s="102">
        <v>354.81</v>
      </c>
    </row>
    <row r="384" spans="1:7" ht="38.25" x14ac:dyDescent="0.25">
      <c r="A384" s="54">
        <v>39956</v>
      </c>
      <c r="B384" s="47" t="s">
        <v>419</v>
      </c>
      <c r="C384" s="48" t="s">
        <v>302</v>
      </c>
      <c r="D384" s="48" t="s">
        <v>111</v>
      </c>
      <c r="E384" s="53">
        <v>50.24</v>
      </c>
      <c r="F384" s="102">
        <v>3.32</v>
      </c>
      <c r="G384" s="102">
        <v>166.79</v>
      </c>
    </row>
    <row r="385" spans="1:7" ht="63.75" x14ac:dyDescent="0.25">
      <c r="A385" s="54" t="s">
        <v>401</v>
      </c>
      <c r="B385" s="47" t="s">
        <v>402</v>
      </c>
      <c r="C385" s="48" t="s">
        <v>110</v>
      </c>
      <c r="D385" s="48" t="s">
        <v>118</v>
      </c>
      <c r="E385" s="53">
        <v>2.12</v>
      </c>
      <c r="F385" s="102">
        <v>439.36</v>
      </c>
      <c r="G385" s="102">
        <v>933.42</v>
      </c>
    </row>
    <row r="386" spans="1:7" ht="25.5" x14ac:dyDescent="0.25">
      <c r="A386" s="54" t="s">
        <v>317</v>
      </c>
      <c r="B386" s="47" t="s">
        <v>318</v>
      </c>
      <c r="C386" s="48" t="s">
        <v>110</v>
      </c>
      <c r="D386" s="48" t="s">
        <v>293</v>
      </c>
      <c r="E386" s="53">
        <v>15.89</v>
      </c>
      <c r="F386" s="102">
        <v>16.02</v>
      </c>
      <c r="G386" s="102">
        <v>254.55</v>
      </c>
    </row>
    <row r="387" spans="1:7" ht="25.5" x14ac:dyDescent="0.25">
      <c r="A387" s="54" t="s">
        <v>315</v>
      </c>
      <c r="B387" s="47" t="s">
        <v>316</v>
      </c>
      <c r="C387" s="48" t="s">
        <v>110</v>
      </c>
      <c r="D387" s="48" t="s">
        <v>293</v>
      </c>
      <c r="E387" s="53">
        <v>7.95</v>
      </c>
      <c r="F387" s="102">
        <v>13</v>
      </c>
      <c r="G387" s="102">
        <v>103.28</v>
      </c>
    </row>
    <row r="388" spans="1:7" x14ac:dyDescent="0.25">
      <c r="A388" s="81" t="s">
        <v>305</v>
      </c>
      <c r="B388" s="81"/>
      <c r="C388" s="81"/>
      <c r="D388" s="81"/>
      <c r="E388" s="81"/>
      <c r="F388" s="81"/>
      <c r="G388" s="55">
        <v>13.43</v>
      </c>
    </row>
    <row r="389" spans="1:7" x14ac:dyDescent="0.25">
      <c r="A389" s="81" t="s">
        <v>306</v>
      </c>
      <c r="B389" s="81"/>
      <c r="C389" s="81"/>
      <c r="D389" s="81"/>
      <c r="E389" s="81"/>
      <c r="F389" s="81"/>
      <c r="G389" s="55">
        <v>38.36</v>
      </c>
    </row>
    <row r="390" spans="1:7" x14ac:dyDescent="0.25">
      <c r="A390" s="81" t="s">
        <v>307</v>
      </c>
      <c r="B390" s="81"/>
      <c r="C390" s="81"/>
      <c r="D390" s="81"/>
      <c r="E390" s="81"/>
      <c r="F390" s="81"/>
      <c r="G390" s="55">
        <v>51.8</v>
      </c>
    </row>
    <row r="391" spans="1:7" x14ac:dyDescent="0.25">
      <c r="A391" s="81" t="s">
        <v>308</v>
      </c>
      <c r="B391" s="81"/>
      <c r="C391" s="81"/>
      <c r="D391" s="81"/>
      <c r="E391" s="81"/>
      <c r="F391" s="81"/>
      <c r="G391" s="55">
        <v>0</v>
      </c>
    </row>
    <row r="392" spans="1:7" x14ac:dyDescent="0.25">
      <c r="A392" s="81" t="s">
        <v>309</v>
      </c>
      <c r="B392" s="81"/>
      <c r="C392" s="81"/>
      <c r="D392" s="81"/>
      <c r="E392" s="81"/>
      <c r="F392" s="81"/>
      <c r="G392" s="55">
        <v>13.87</v>
      </c>
    </row>
    <row r="393" spans="1:7" x14ac:dyDescent="0.25">
      <c r="A393" s="81" t="s">
        <v>310</v>
      </c>
      <c r="B393" s="81"/>
      <c r="C393" s="81"/>
      <c r="D393" s="81"/>
      <c r="E393" s="81"/>
      <c r="F393" s="81"/>
      <c r="G393" s="55">
        <v>0</v>
      </c>
    </row>
    <row r="394" spans="1:7" x14ac:dyDescent="0.25">
      <c r="A394" s="81" t="s">
        <v>311</v>
      </c>
      <c r="B394" s="81"/>
      <c r="C394" s="81"/>
      <c r="D394" s="81"/>
      <c r="E394" s="81"/>
      <c r="F394" s="81"/>
      <c r="G394" s="55">
        <v>13.87</v>
      </c>
    </row>
    <row r="395" spans="1:7" x14ac:dyDescent="0.25">
      <c r="A395" s="81" t="s">
        <v>312</v>
      </c>
      <c r="B395" s="81"/>
      <c r="C395" s="81"/>
      <c r="D395" s="81"/>
      <c r="E395" s="81"/>
      <c r="F395" s="81"/>
      <c r="G395" s="104">
        <v>65.66</v>
      </c>
    </row>
    <row r="396" spans="1:7" x14ac:dyDescent="0.25">
      <c r="A396" s="81" t="s">
        <v>313</v>
      </c>
      <c r="B396" s="81"/>
      <c r="C396" s="81"/>
      <c r="D396" s="81"/>
      <c r="E396" s="81"/>
      <c r="F396" s="81"/>
      <c r="G396" s="55">
        <v>35</v>
      </c>
    </row>
    <row r="397" spans="1:7" x14ac:dyDescent="0.25">
      <c r="A397" s="81" t="s">
        <v>314</v>
      </c>
      <c r="B397" s="81"/>
      <c r="C397" s="81"/>
      <c r="D397" s="81"/>
      <c r="E397" s="81"/>
      <c r="F397" s="81"/>
      <c r="G397" s="55">
        <f>G395*G396</f>
        <v>2298.1</v>
      </c>
    </row>
    <row r="398" spans="1:7" x14ac:dyDescent="0.25">
      <c r="A398" s="82"/>
      <c r="B398" s="82"/>
      <c r="C398" s="82"/>
      <c r="D398" s="82"/>
      <c r="E398" s="82"/>
      <c r="F398" s="82"/>
      <c r="G398" s="82"/>
    </row>
    <row r="399" spans="1:7" ht="140.25" x14ac:dyDescent="0.25">
      <c r="A399" s="46" t="s">
        <v>580</v>
      </c>
      <c r="B399" s="46" t="s">
        <v>160</v>
      </c>
      <c r="C399" s="52" t="s">
        <v>110</v>
      </c>
      <c r="D399" s="52" t="s">
        <v>3</v>
      </c>
      <c r="E399" s="53"/>
      <c r="F399" s="49"/>
      <c r="G399" s="49"/>
    </row>
    <row r="400" spans="1:7" ht="63.75" x14ac:dyDescent="0.25">
      <c r="A400" s="54" t="s">
        <v>420</v>
      </c>
      <c r="B400" s="47" t="s">
        <v>421</v>
      </c>
      <c r="C400" s="48" t="s">
        <v>110</v>
      </c>
      <c r="D400" s="48" t="s">
        <v>3</v>
      </c>
      <c r="E400" s="53">
        <v>1</v>
      </c>
      <c r="F400" s="102">
        <v>162.75</v>
      </c>
      <c r="G400" s="102">
        <v>162.75</v>
      </c>
    </row>
    <row r="401" spans="1:7" ht="63.75" x14ac:dyDescent="0.25">
      <c r="A401" s="54" t="s">
        <v>422</v>
      </c>
      <c r="B401" s="47" t="s">
        <v>423</v>
      </c>
      <c r="C401" s="48" t="s">
        <v>110</v>
      </c>
      <c r="D401" s="48" t="s">
        <v>3</v>
      </c>
      <c r="E401" s="53">
        <v>1</v>
      </c>
      <c r="F401" s="102">
        <v>59.69</v>
      </c>
      <c r="G401" s="102">
        <v>59.69</v>
      </c>
    </row>
    <row r="402" spans="1:7" ht="76.5" x14ac:dyDescent="0.25">
      <c r="A402" s="54" t="s">
        <v>424</v>
      </c>
      <c r="B402" s="47" t="s">
        <v>425</v>
      </c>
      <c r="C402" s="48" t="s">
        <v>110</v>
      </c>
      <c r="D402" s="48" t="s">
        <v>3</v>
      </c>
      <c r="E402" s="53">
        <v>2</v>
      </c>
      <c r="F402" s="102">
        <v>25.24</v>
      </c>
      <c r="G402" s="102">
        <v>50.48</v>
      </c>
    </row>
    <row r="403" spans="1:7" ht="89.25" x14ac:dyDescent="0.25">
      <c r="A403" s="54" t="s">
        <v>426</v>
      </c>
      <c r="B403" s="47" t="s">
        <v>427</v>
      </c>
      <c r="C403" s="48" t="s">
        <v>110</v>
      </c>
      <c r="D403" s="48" t="s">
        <v>3</v>
      </c>
      <c r="E403" s="53">
        <v>1</v>
      </c>
      <c r="F403" s="102">
        <v>370.17</v>
      </c>
      <c r="G403" s="102">
        <v>370.17</v>
      </c>
    </row>
    <row r="404" spans="1:7" x14ac:dyDescent="0.25">
      <c r="A404" s="81" t="s">
        <v>305</v>
      </c>
      <c r="B404" s="81"/>
      <c r="C404" s="81"/>
      <c r="D404" s="81"/>
      <c r="E404" s="81"/>
      <c r="F404" s="81"/>
      <c r="G404" s="55">
        <v>126.25</v>
      </c>
    </row>
    <row r="405" spans="1:7" x14ac:dyDescent="0.25">
      <c r="A405" s="81" t="s">
        <v>306</v>
      </c>
      <c r="B405" s="81"/>
      <c r="C405" s="81"/>
      <c r="D405" s="81"/>
      <c r="E405" s="81"/>
      <c r="F405" s="81"/>
      <c r="G405" s="55">
        <v>516.83000000000004</v>
      </c>
    </row>
    <row r="406" spans="1:7" x14ac:dyDescent="0.25">
      <c r="A406" s="81" t="s">
        <v>307</v>
      </c>
      <c r="B406" s="81"/>
      <c r="C406" s="81"/>
      <c r="D406" s="81"/>
      <c r="E406" s="81"/>
      <c r="F406" s="81"/>
      <c r="G406" s="55">
        <v>643.08000000000004</v>
      </c>
    </row>
    <row r="407" spans="1:7" x14ac:dyDescent="0.25">
      <c r="A407" s="81" t="s">
        <v>308</v>
      </c>
      <c r="B407" s="81"/>
      <c r="C407" s="81"/>
      <c r="D407" s="81"/>
      <c r="E407" s="81"/>
      <c r="F407" s="81"/>
      <c r="G407" s="55">
        <v>0</v>
      </c>
    </row>
    <row r="408" spans="1:7" x14ac:dyDescent="0.25">
      <c r="A408" s="81" t="s">
        <v>309</v>
      </c>
      <c r="B408" s="81"/>
      <c r="C408" s="81"/>
      <c r="D408" s="81"/>
      <c r="E408" s="81"/>
      <c r="F408" s="81"/>
      <c r="G408" s="55">
        <v>172.15</v>
      </c>
    </row>
    <row r="409" spans="1:7" x14ac:dyDescent="0.25">
      <c r="A409" s="81" t="s">
        <v>310</v>
      </c>
      <c r="B409" s="81"/>
      <c r="C409" s="81"/>
      <c r="D409" s="81"/>
      <c r="E409" s="81"/>
      <c r="F409" s="81"/>
      <c r="G409" s="55">
        <v>0</v>
      </c>
    </row>
    <row r="410" spans="1:7" x14ac:dyDescent="0.25">
      <c r="A410" s="81" t="s">
        <v>311</v>
      </c>
      <c r="B410" s="81"/>
      <c r="C410" s="81"/>
      <c r="D410" s="81"/>
      <c r="E410" s="81"/>
      <c r="F410" s="81"/>
      <c r="G410" s="55">
        <v>172.15</v>
      </c>
    </row>
    <row r="411" spans="1:7" x14ac:dyDescent="0.25">
      <c r="A411" s="81" t="s">
        <v>312</v>
      </c>
      <c r="B411" s="81"/>
      <c r="C411" s="81"/>
      <c r="D411" s="81"/>
      <c r="E411" s="81"/>
      <c r="F411" s="81"/>
      <c r="G411" s="104">
        <v>815.24</v>
      </c>
    </row>
    <row r="412" spans="1:7" x14ac:dyDescent="0.25">
      <c r="A412" s="81" t="s">
        <v>313</v>
      </c>
      <c r="B412" s="81"/>
      <c r="C412" s="81"/>
      <c r="D412" s="81"/>
      <c r="E412" s="81"/>
      <c r="F412" s="81"/>
      <c r="G412" s="55">
        <v>1</v>
      </c>
    </row>
    <row r="413" spans="1:7" x14ac:dyDescent="0.25">
      <c r="A413" s="81" t="s">
        <v>314</v>
      </c>
      <c r="B413" s="81"/>
      <c r="C413" s="81"/>
      <c r="D413" s="81"/>
      <c r="E413" s="81"/>
      <c r="F413" s="81"/>
      <c r="G413" s="55">
        <f>G411*G412</f>
        <v>815.24</v>
      </c>
    </row>
    <row r="414" spans="1:7" x14ac:dyDescent="0.25">
      <c r="A414" s="82"/>
      <c r="B414" s="82"/>
      <c r="C414" s="82"/>
      <c r="D414" s="82"/>
      <c r="E414" s="82"/>
      <c r="F414" s="82"/>
      <c r="G414" s="82"/>
    </row>
    <row r="415" spans="1:7" ht="51" x14ac:dyDescent="0.25">
      <c r="A415" s="46" t="s">
        <v>581</v>
      </c>
      <c r="B415" s="46" t="s">
        <v>162</v>
      </c>
      <c r="C415" s="52" t="s">
        <v>110</v>
      </c>
      <c r="D415" s="52" t="s">
        <v>5</v>
      </c>
      <c r="E415" s="53"/>
      <c r="F415" s="49"/>
      <c r="G415" s="49"/>
    </row>
    <row r="416" spans="1:7" ht="63.75" x14ac:dyDescent="0.25">
      <c r="A416" s="54">
        <v>2692</v>
      </c>
      <c r="B416" s="47" t="s">
        <v>428</v>
      </c>
      <c r="C416" s="48" t="s">
        <v>302</v>
      </c>
      <c r="D416" s="48" t="s">
        <v>28</v>
      </c>
      <c r="E416" s="53">
        <v>0.01</v>
      </c>
      <c r="F416" s="102">
        <v>5.14</v>
      </c>
      <c r="G416" s="102">
        <v>7.0000000000000007E-2</v>
      </c>
    </row>
    <row r="417" spans="1:7" ht="51" x14ac:dyDescent="0.25">
      <c r="A417" s="54">
        <v>40215</v>
      </c>
      <c r="B417" s="47" t="s">
        <v>429</v>
      </c>
      <c r="C417" s="48" t="s">
        <v>302</v>
      </c>
      <c r="D417" s="48" t="s">
        <v>3</v>
      </c>
      <c r="E417" s="53">
        <v>12</v>
      </c>
      <c r="F417" s="102">
        <v>0.11</v>
      </c>
      <c r="G417" s="102">
        <v>1.32</v>
      </c>
    </row>
    <row r="418" spans="1:7" ht="114.75" x14ac:dyDescent="0.25">
      <c r="A418" s="54" t="s">
        <v>430</v>
      </c>
      <c r="B418" s="47" t="s">
        <v>431</v>
      </c>
      <c r="C418" s="48" t="s">
        <v>110</v>
      </c>
      <c r="D418" s="48" t="s">
        <v>118</v>
      </c>
      <c r="E418" s="53">
        <v>0</v>
      </c>
      <c r="F418" s="102">
        <v>329.49</v>
      </c>
      <c r="G418" s="102">
        <v>1.25</v>
      </c>
    </row>
    <row r="419" spans="1:7" ht="25.5" x14ac:dyDescent="0.25">
      <c r="A419" s="54" t="s">
        <v>317</v>
      </c>
      <c r="B419" s="47" t="s">
        <v>318</v>
      </c>
      <c r="C419" s="48" t="s">
        <v>110</v>
      </c>
      <c r="D419" s="48" t="s">
        <v>293</v>
      </c>
      <c r="E419" s="53">
        <v>0.14000000000000001</v>
      </c>
      <c r="F419" s="102">
        <v>16.02</v>
      </c>
      <c r="G419" s="102">
        <v>2.1800000000000002</v>
      </c>
    </row>
    <row r="420" spans="1:7" ht="25.5" x14ac:dyDescent="0.25">
      <c r="A420" s="54" t="s">
        <v>315</v>
      </c>
      <c r="B420" s="47" t="s">
        <v>316</v>
      </c>
      <c r="C420" s="48" t="s">
        <v>110</v>
      </c>
      <c r="D420" s="48" t="s">
        <v>293</v>
      </c>
      <c r="E420" s="53">
        <v>0.19</v>
      </c>
      <c r="F420" s="102">
        <v>13</v>
      </c>
      <c r="G420" s="102">
        <v>2.44</v>
      </c>
    </row>
    <row r="421" spans="1:7" ht="51" x14ac:dyDescent="0.25">
      <c r="A421" s="54" t="s">
        <v>432</v>
      </c>
      <c r="B421" s="47" t="s">
        <v>433</v>
      </c>
      <c r="C421" s="48" t="s">
        <v>110</v>
      </c>
      <c r="D421" s="48" t="s">
        <v>111</v>
      </c>
      <c r="E421" s="53">
        <v>0.43</v>
      </c>
      <c r="F421" s="102">
        <v>48.13</v>
      </c>
      <c r="G421" s="102">
        <v>20.89</v>
      </c>
    </row>
    <row r="422" spans="1:7" ht="63.75" x14ac:dyDescent="0.25">
      <c r="A422" s="54" t="s">
        <v>434</v>
      </c>
      <c r="B422" s="47" t="s">
        <v>435</v>
      </c>
      <c r="C422" s="48" t="s">
        <v>110</v>
      </c>
      <c r="D422" s="48" t="s">
        <v>323</v>
      </c>
      <c r="E422" s="53">
        <v>1.58</v>
      </c>
      <c r="F422" s="102">
        <v>9.5399999999999991</v>
      </c>
      <c r="G422" s="102">
        <v>15.07</v>
      </c>
    </row>
    <row r="423" spans="1:7" ht="76.5" x14ac:dyDescent="0.25">
      <c r="A423" s="54" t="s">
        <v>436</v>
      </c>
      <c r="B423" s="47" t="s">
        <v>437</v>
      </c>
      <c r="C423" s="48" t="s">
        <v>110</v>
      </c>
      <c r="D423" s="48" t="s">
        <v>118</v>
      </c>
      <c r="E423" s="53">
        <v>0.05</v>
      </c>
      <c r="F423" s="102">
        <v>277.24</v>
      </c>
      <c r="G423" s="102">
        <v>13.31</v>
      </c>
    </row>
    <row r="424" spans="1:7" x14ac:dyDescent="0.25">
      <c r="A424" s="81" t="s">
        <v>305</v>
      </c>
      <c r="B424" s="81"/>
      <c r="C424" s="81"/>
      <c r="D424" s="81"/>
      <c r="E424" s="81"/>
      <c r="F424" s="81"/>
      <c r="G424" s="55">
        <v>5.61</v>
      </c>
    </row>
    <row r="425" spans="1:7" x14ac:dyDescent="0.25">
      <c r="A425" s="81" t="s">
        <v>306</v>
      </c>
      <c r="B425" s="81"/>
      <c r="C425" s="81"/>
      <c r="D425" s="81"/>
      <c r="E425" s="81"/>
      <c r="F425" s="81"/>
      <c r="G425" s="55">
        <v>22.66</v>
      </c>
    </row>
    <row r="426" spans="1:7" x14ac:dyDescent="0.25">
      <c r="A426" s="81" t="s">
        <v>307</v>
      </c>
      <c r="B426" s="81"/>
      <c r="C426" s="81"/>
      <c r="D426" s="81"/>
      <c r="E426" s="81"/>
      <c r="F426" s="81"/>
      <c r="G426" s="55">
        <v>28.27</v>
      </c>
    </row>
    <row r="427" spans="1:7" x14ac:dyDescent="0.25">
      <c r="A427" s="81" t="s">
        <v>308</v>
      </c>
      <c r="B427" s="81"/>
      <c r="C427" s="81"/>
      <c r="D427" s="81"/>
      <c r="E427" s="81"/>
      <c r="F427" s="81"/>
      <c r="G427" s="55">
        <v>0</v>
      </c>
    </row>
    <row r="428" spans="1:7" x14ac:dyDescent="0.25">
      <c r="A428" s="81" t="s">
        <v>309</v>
      </c>
      <c r="B428" s="81"/>
      <c r="C428" s="81"/>
      <c r="D428" s="81"/>
      <c r="E428" s="81"/>
      <c r="F428" s="81"/>
      <c r="G428" s="55">
        <v>7.57</v>
      </c>
    </row>
    <row r="429" spans="1:7" x14ac:dyDescent="0.25">
      <c r="A429" s="81" t="s">
        <v>310</v>
      </c>
      <c r="B429" s="81"/>
      <c r="C429" s="81"/>
      <c r="D429" s="81"/>
      <c r="E429" s="81"/>
      <c r="F429" s="81"/>
      <c r="G429" s="55">
        <v>0</v>
      </c>
    </row>
    <row r="430" spans="1:7" x14ac:dyDescent="0.25">
      <c r="A430" s="81" t="s">
        <v>311</v>
      </c>
      <c r="B430" s="81"/>
      <c r="C430" s="81"/>
      <c r="D430" s="81"/>
      <c r="E430" s="81"/>
      <c r="F430" s="81"/>
      <c r="G430" s="55">
        <v>7.57</v>
      </c>
    </row>
    <row r="431" spans="1:7" x14ac:dyDescent="0.25">
      <c r="A431" s="81" t="s">
        <v>312</v>
      </c>
      <c r="B431" s="81"/>
      <c r="C431" s="81"/>
      <c r="D431" s="81"/>
      <c r="E431" s="81"/>
      <c r="F431" s="81"/>
      <c r="G431" s="104">
        <v>35.840000000000003</v>
      </c>
    </row>
    <row r="432" spans="1:7" x14ac:dyDescent="0.25">
      <c r="A432" s="81" t="s">
        <v>313</v>
      </c>
      <c r="B432" s="81"/>
      <c r="C432" s="81"/>
      <c r="D432" s="81"/>
      <c r="E432" s="81"/>
      <c r="F432" s="81"/>
      <c r="G432" s="55">
        <v>2</v>
      </c>
    </row>
    <row r="433" spans="1:7" x14ac:dyDescent="0.25">
      <c r="A433" s="81" t="s">
        <v>314</v>
      </c>
      <c r="B433" s="81"/>
      <c r="C433" s="81"/>
      <c r="D433" s="81"/>
      <c r="E433" s="81"/>
      <c r="F433" s="81"/>
      <c r="G433" s="55">
        <f>G431*G432</f>
        <v>71.680000000000007</v>
      </c>
    </row>
    <row r="434" spans="1:7" x14ac:dyDescent="0.25">
      <c r="A434" s="82"/>
      <c r="B434" s="82"/>
      <c r="C434" s="82"/>
      <c r="D434" s="82"/>
      <c r="E434" s="82"/>
      <c r="F434" s="82"/>
      <c r="G434" s="82"/>
    </row>
    <row r="435" spans="1:7" ht="51" x14ac:dyDescent="0.25">
      <c r="A435" s="46" t="s">
        <v>582</v>
      </c>
      <c r="B435" s="46" t="s">
        <v>164</v>
      </c>
      <c r="C435" s="52" t="s">
        <v>110</v>
      </c>
      <c r="D435" s="52" t="s">
        <v>111</v>
      </c>
      <c r="E435" s="53"/>
      <c r="F435" s="49"/>
      <c r="G435" s="49"/>
    </row>
    <row r="436" spans="1:7" ht="25.5" x14ac:dyDescent="0.25">
      <c r="A436" s="54">
        <v>335</v>
      </c>
      <c r="B436" s="47" t="s">
        <v>438</v>
      </c>
      <c r="C436" s="48" t="s">
        <v>302</v>
      </c>
      <c r="D436" s="48" t="s">
        <v>323</v>
      </c>
      <c r="E436" s="53">
        <v>0.37</v>
      </c>
      <c r="F436" s="102">
        <v>11.51</v>
      </c>
      <c r="G436" s="102">
        <v>4.29</v>
      </c>
    </row>
    <row r="437" spans="1:7" ht="51" x14ac:dyDescent="0.25">
      <c r="A437" s="54">
        <v>39413</v>
      </c>
      <c r="B437" s="47" t="s">
        <v>439</v>
      </c>
      <c r="C437" s="48" t="s">
        <v>302</v>
      </c>
      <c r="D437" s="48" t="s">
        <v>111</v>
      </c>
      <c r="E437" s="53">
        <v>95.91</v>
      </c>
      <c r="F437" s="102">
        <v>16.989999999999998</v>
      </c>
      <c r="G437" s="102">
        <v>1629.49</v>
      </c>
    </row>
    <row r="438" spans="1:7" ht="76.5" x14ac:dyDescent="0.25">
      <c r="A438" s="54">
        <v>39427</v>
      </c>
      <c r="B438" s="47" t="s">
        <v>440</v>
      </c>
      <c r="C438" s="48" t="s">
        <v>302</v>
      </c>
      <c r="D438" s="48" t="s">
        <v>5</v>
      </c>
      <c r="E438" s="53">
        <v>336.81</v>
      </c>
      <c r="F438" s="102">
        <v>3.13</v>
      </c>
      <c r="G438" s="102">
        <v>1054.21</v>
      </c>
    </row>
    <row r="439" spans="1:7" ht="89.25" x14ac:dyDescent="0.25">
      <c r="A439" s="54">
        <v>39430</v>
      </c>
      <c r="B439" s="47" t="s">
        <v>441</v>
      </c>
      <c r="C439" s="48" t="s">
        <v>302</v>
      </c>
      <c r="D439" s="48" t="s">
        <v>3</v>
      </c>
      <c r="E439" s="53">
        <v>116.02</v>
      </c>
      <c r="F439" s="102">
        <v>1.18</v>
      </c>
      <c r="G439" s="102">
        <v>136.9</v>
      </c>
    </row>
    <row r="440" spans="1:7" ht="63.75" x14ac:dyDescent="0.25">
      <c r="A440" s="54">
        <v>39432</v>
      </c>
      <c r="B440" s="47" t="s">
        <v>442</v>
      </c>
      <c r="C440" s="48" t="s">
        <v>302</v>
      </c>
      <c r="D440" s="48" t="s">
        <v>5</v>
      </c>
      <c r="E440" s="53">
        <v>125.9</v>
      </c>
      <c r="F440" s="102">
        <v>2.5099999999999998</v>
      </c>
      <c r="G440" s="102">
        <v>316.01</v>
      </c>
    </row>
    <row r="441" spans="1:7" ht="89.25" x14ac:dyDescent="0.25">
      <c r="A441" s="54">
        <v>39434</v>
      </c>
      <c r="B441" s="47" t="s">
        <v>443</v>
      </c>
      <c r="C441" s="48" t="s">
        <v>302</v>
      </c>
      <c r="D441" s="48" t="s">
        <v>323</v>
      </c>
      <c r="E441" s="53">
        <v>45.5</v>
      </c>
      <c r="F441" s="102">
        <v>3.38</v>
      </c>
      <c r="G441" s="102">
        <v>153.78</v>
      </c>
    </row>
    <row r="442" spans="1:7" ht="63.75" x14ac:dyDescent="0.25">
      <c r="A442" s="54">
        <v>39435</v>
      </c>
      <c r="B442" s="47" t="s">
        <v>444</v>
      </c>
      <c r="C442" s="48" t="s">
        <v>302</v>
      </c>
      <c r="D442" s="48" t="s">
        <v>3</v>
      </c>
      <c r="E442" s="53">
        <v>697.41</v>
      </c>
      <c r="F442" s="102">
        <v>0.04</v>
      </c>
      <c r="G442" s="102">
        <v>27.9</v>
      </c>
    </row>
    <row r="443" spans="1:7" ht="63.75" x14ac:dyDescent="0.25">
      <c r="A443" s="54">
        <v>39443</v>
      </c>
      <c r="B443" s="47" t="s">
        <v>445</v>
      </c>
      <c r="C443" s="48" t="s">
        <v>302</v>
      </c>
      <c r="D443" s="48" t="s">
        <v>3</v>
      </c>
      <c r="E443" s="53">
        <v>191.64</v>
      </c>
      <c r="F443" s="102">
        <v>0.11</v>
      </c>
      <c r="G443" s="102">
        <v>21.08</v>
      </c>
    </row>
    <row r="444" spans="1:7" ht="38.25" x14ac:dyDescent="0.25">
      <c r="A444" s="54">
        <v>40547</v>
      </c>
      <c r="B444" s="47" t="s">
        <v>446</v>
      </c>
      <c r="C444" s="48" t="s">
        <v>302</v>
      </c>
      <c r="D444" s="48" t="s">
        <v>411</v>
      </c>
      <c r="E444" s="53">
        <v>1.1499999999999999</v>
      </c>
      <c r="F444" s="102">
        <v>12.49</v>
      </c>
      <c r="G444" s="102">
        <v>14.42</v>
      </c>
    </row>
    <row r="445" spans="1:7" ht="38.25" x14ac:dyDescent="0.25">
      <c r="A445" s="54" t="s">
        <v>368</v>
      </c>
      <c r="B445" s="47" t="s">
        <v>369</v>
      </c>
      <c r="C445" s="48" t="s">
        <v>110</v>
      </c>
      <c r="D445" s="48" t="s">
        <v>293</v>
      </c>
      <c r="E445" s="53">
        <v>31.73</v>
      </c>
      <c r="F445" s="102">
        <v>19.95</v>
      </c>
      <c r="G445" s="102">
        <v>633.01</v>
      </c>
    </row>
    <row r="446" spans="1:7" ht="25.5" x14ac:dyDescent="0.25">
      <c r="A446" s="54" t="s">
        <v>315</v>
      </c>
      <c r="B446" s="47" t="s">
        <v>316</v>
      </c>
      <c r="C446" s="48" t="s">
        <v>110</v>
      </c>
      <c r="D446" s="48" t="s">
        <v>293</v>
      </c>
      <c r="E446" s="53">
        <v>31.73</v>
      </c>
      <c r="F446" s="102">
        <v>13</v>
      </c>
      <c r="G446" s="102">
        <v>412.48</v>
      </c>
    </row>
    <row r="447" spans="1:7" x14ac:dyDescent="0.25">
      <c r="A447" s="81" t="s">
        <v>305</v>
      </c>
      <c r="B447" s="81"/>
      <c r="C447" s="81"/>
      <c r="D447" s="81"/>
      <c r="E447" s="81"/>
      <c r="F447" s="81"/>
      <c r="G447" s="55">
        <v>8.8699999999999992</v>
      </c>
    </row>
    <row r="448" spans="1:7" x14ac:dyDescent="0.25">
      <c r="A448" s="81" t="s">
        <v>306</v>
      </c>
      <c r="B448" s="81"/>
      <c r="C448" s="81"/>
      <c r="D448" s="81"/>
      <c r="E448" s="81"/>
      <c r="F448" s="81"/>
      <c r="G448" s="55">
        <v>41.48</v>
      </c>
    </row>
    <row r="449" spans="1:7" x14ac:dyDescent="0.25">
      <c r="A449" s="81" t="s">
        <v>307</v>
      </c>
      <c r="B449" s="81"/>
      <c r="C449" s="81"/>
      <c r="D449" s="81"/>
      <c r="E449" s="81"/>
      <c r="F449" s="81"/>
      <c r="G449" s="55">
        <v>50.35</v>
      </c>
    </row>
    <row r="450" spans="1:7" x14ac:dyDescent="0.25">
      <c r="A450" s="81" t="s">
        <v>308</v>
      </c>
      <c r="B450" s="81"/>
      <c r="C450" s="81"/>
      <c r="D450" s="81"/>
      <c r="E450" s="81"/>
      <c r="F450" s="81"/>
      <c r="G450" s="55">
        <v>0</v>
      </c>
    </row>
    <row r="451" spans="1:7" x14ac:dyDescent="0.25">
      <c r="A451" s="81" t="s">
        <v>309</v>
      </c>
      <c r="B451" s="81"/>
      <c r="C451" s="81"/>
      <c r="D451" s="81"/>
      <c r="E451" s="81"/>
      <c r="F451" s="81"/>
      <c r="G451" s="55">
        <v>13.48</v>
      </c>
    </row>
    <row r="452" spans="1:7" x14ac:dyDescent="0.25">
      <c r="A452" s="81" t="s">
        <v>310</v>
      </c>
      <c r="B452" s="81"/>
      <c r="C452" s="81"/>
      <c r="D452" s="81"/>
      <c r="E452" s="81"/>
      <c r="F452" s="81"/>
      <c r="G452" s="55">
        <v>0</v>
      </c>
    </row>
    <row r="453" spans="1:7" x14ac:dyDescent="0.25">
      <c r="A453" s="81" t="s">
        <v>311</v>
      </c>
      <c r="B453" s="81"/>
      <c r="C453" s="81"/>
      <c r="D453" s="81"/>
      <c r="E453" s="81"/>
      <c r="F453" s="81"/>
      <c r="G453" s="55">
        <v>13.48</v>
      </c>
    </row>
    <row r="454" spans="1:7" x14ac:dyDescent="0.25">
      <c r="A454" s="81" t="s">
        <v>312</v>
      </c>
      <c r="B454" s="81"/>
      <c r="C454" s="81"/>
      <c r="D454" s="81"/>
      <c r="E454" s="81"/>
      <c r="F454" s="81"/>
      <c r="G454" s="104">
        <v>63.83</v>
      </c>
    </row>
    <row r="455" spans="1:7" x14ac:dyDescent="0.25">
      <c r="A455" s="81" t="s">
        <v>313</v>
      </c>
      <c r="B455" s="81"/>
      <c r="C455" s="81"/>
      <c r="D455" s="81"/>
      <c r="E455" s="81"/>
      <c r="F455" s="81"/>
      <c r="G455" s="55">
        <v>87.46</v>
      </c>
    </row>
    <row r="456" spans="1:7" x14ac:dyDescent="0.25">
      <c r="A456" s="81" t="s">
        <v>314</v>
      </c>
      <c r="B456" s="81"/>
      <c r="C456" s="81"/>
      <c r="D456" s="81"/>
      <c r="E456" s="81"/>
      <c r="F456" s="81"/>
      <c r="G456" s="55">
        <f>G454*G455</f>
        <v>5582.5717999999997</v>
      </c>
    </row>
    <row r="457" spans="1:7" x14ac:dyDescent="0.25">
      <c r="A457" s="82"/>
      <c r="B457" s="82"/>
      <c r="C457" s="82"/>
      <c r="D457" s="82"/>
      <c r="E457" s="82"/>
      <c r="F457" s="82"/>
      <c r="G457" s="82"/>
    </row>
    <row r="458" spans="1:7" ht="102" x14ac:dyDescent="0.25">
      <c r="A458" s="46" t="s">
        <v>583</v>
      </c>
      <c r="B458" s="46" t="s">
        <v>166</v>
      </c>
      <c r="C458" s="52" t="s">
        <v>110</v>
      </c>
      <c r="D458" s="52" t="s">
        <v>111</v>
      </c>
      <c r="E458" s="53"/>
      <c r="F458" s="49"/>
      <c r="G458" s="49"/>
    </row>
    <row r="459" spans="1:7" ht="63.75" x14ac:dyDescent="0.25">
      <c r="A459" s="54">
        <v>37586</v>
      </c>
      <c r="B459" s="47" t="s">
        <v>447</v>
      </c>
      <c r="C459" s="48" t="s">
        <v>302</v>
      </c>
      <c r="D459" s="48" t="s">
        <v>411</v>
      </c>
      <c r="E459" s="53">
        <v>1.23</v>
      </c>
      <c r="F459" s="102">
        <v>45.05</v>
      </c>
      <c r="G459" s="102">
        <v>55.46</v>
      </c>
    </row>
    <row r="460" spans="1:7" ht="51" x14ac:dyDescent="0.25">
      <c r="A460" s="54">
        <v>39413</v>
      </c>
      <c r="B460" s="47" t="s">
        <v>439</v>
      </c>
      <c r="C460" s="48" t="s">
        <v>302</v>
      </c>
      <c r="D460" s="48" t="s">
        <v>111</v>
      </c>
      <c r="E460" s="53">
        <v>89.4</v>
      </c>
      <c r="F460" s="102">
        <v>16.989999999999998</v>
      </c>
      <c r="G460" s="102">
        <v>1518.9</v>
      </c>
    </row>
    <row r="461" spans="1:7" ht="63.75" x14ac:dyDescent="0.25">
      <c r="A461" s="54">
        <v>39419</v>
      </c>
      <c r="B461" s="47" t="s">
        <v>448</v>
      </c>
      <c r="C461" s="48" t="s">
        <v>302</v>
      </c>
      <c r="D461" s="48" t="s">
        <v>5</v>
      </c>
      <c r="E461" s="53">
        <v>38.6</v>
      </c>
      <c r="F461" s="102">
        <v>4.25</v>
      </c>
      <c r="G461" s="102">
        <v>164.05</v>
      </c>
    </row>
    <row r="462" spans="1:7" ht="63.75" x14ac:dyDescent="0.25">
      <c r="A462" s="54">
        <v>39422</v>
      </c>
      <c r="B462" s="47" t="s">
        <v>449</v>
      </c>
      <c r="C462" s="48" t="s">
        <v>302</v>
      </c>
      <c r="D462" s="48" t="s">
        <v>5</v>
      </c>
      <c r="E462" s="53">
        <v>123.1</v>
      </c>
      <c r="F462" s="102">
        <v>4.83</v>
      </c>
      <c r="G462" s="102">
        <v>594.58000000000004</v>
      </c>
    </row>
    <row r="463" spans="1:7" ht="63.75" x14ac:dyDescent="0.25">
      <c r="A463" s="54">
        <v>39431</v>
      </c>
      <c r="B463" s="47" t="s">
        <v>450</v>
      </c>
      <c r="C463" s="48" t="s">
        <v>302</v>
      </c>
      <c r="D463" s="48" t="s">
        <v>5</v>
      </c>
      <c r="E463" s="53">
        <v>106.24</v>
      </c>
      <c r="F463" s="102">
        <v>0.19</v>
      </c>
      <c r="G463" s="102">
        <v>20.190000000000001</v>
      </c>
    </row>
    <row r="464" spans="1:7" ht="63.75" x14ac:dyDescent="0.25">
      <c r="A464" s="54">
        <v>39432</v>
      </c>
      <c r="B464" s="47" t="s">
        <v>442</v>
      </c>
      <c r="C464" s="48" t="s">
        <v>302</v>
      </c>
      <c r="D464" s="48" t="s">
        <v>5</v>
      </c>
      <c r="E464" s="53">
        <v>33.64</v>
      </c>
      <c r="F464" s="102">
        <v>2.5099999999999998</v>
      </c>
      <c r="G464" s="102">
        <v>84.44</v>
      </c>
    </row>
    <row r="465" spans="1:7" ht="89.25" x14ac:dyDescent="0.25">
      <c r="A465" s="54">
        <v>39434</v>
      </c>
      <c r="B465" s="47" t="s">
        <v>443</v>
      </c>
      <c r="C465" s="48" t="s">
        <v>302</v>
      </c>
      <c r="D465" s="48" t="s">
        <v>323</v>
      </c>
      <c r="E465" s="53">
        <v>43.84</v>
      </c>
      <c r="F465" s="102">
        <v>3.38</v>
      </c>
      <c r="G465" s="102">
        <v>148.16999999999999</v>
      </c>
    </row>
    <row r="466" spans="1:7" ht="63.75" x14ac:dyDescent="0.25">
      <c r="A466" s="54">
        <v>39435</v>
      </c>
      <c r="B466" s="47" t="s">
        <v>444</v>
      </c>
      <c r="C466" s="48" t="s">
        <v>302</v>
      </c>
      <c r="D466" s="48" t="s">
        <v>3</v>
      </c>
      <c r="E466" s="53">
        <v>849.33</v>
      </c>
      <c r="F466" s="102">
        <v>0.04</v>
      </c>
      <c r="G466" s="102">
        <v>33.97</v>
      </c>
    </row>
    <row r="467" spans="1:7" ht="63.75" x14ac:dyDescent="0.25">
      <c r="A467" s="54">
        <v>39443</v>
      </c>
      <c r="B467" s="47" t="s">
        <v>445</v>
      </c>
      <c r="C467" s="48" t="s">
        <v>302</v>
      </c>
      <c r="D467" s="48" t="s">
        <v>3</v>
      </c>
      <c r="E467" s="53">
        <v>38.840000000000003</v>
      </c>
      <c r="F467" s="102">
        <v>0.11</v>
      </c>
      <c r="G467" s="102">
        <v>4.2699999999999996</v>
      </c>
    </row>
    <row r="468" spans="1:7" ht="38.25" x14ac:dyDescent="0.25">
      <c r="A468" s="54">
        <v>88278</v>
      </c>
      <c r="B468" s="47" t="s">
        <v>369</v>
      </c>
      <c r="C468" s="48" t="s">
        <v>451</v>
      </c>
      <c r="D468" s="48" t="s">
        <v>293</v>
      </c>
      <c r="E468" s="53">
        <v>26.66</v>
      </c>
      <c r="F468" s="102">
        <v>12.5</v>
      </c>
      <c r="G468" s="102">
        <v>333.23</v>
      </c>
    </row>
    <row r="469" spans="1:7" ht="25.5" x14ac:dyDescent="0.25">
      <c r="A469" s="54" t="s">
        <v>315</v>
      </c>
      <c r="B469" s="47" t="s">
        <v>316</v>
      </c>
      <c r="C469" s="48" t="s">
        <v>110</v>
      </c>
      <c r="D469" s="48" t="s">
        <v>293</v>
      </c>
      <c r="E469" s="53">
        <v>6.66</v>
      </c>
      <c r="F469" s="102">
        <v>13</v>
      </c>
      <c r="G469" s="102">
        <v>86.64</v>
      </c>
    </row>
    <row r="470" spans="1:7" x14ac:dyDescent="0.25">
      <c r="A470" s="81" t="s">
        <v>305</v>
      </c>
      <c r="B470" s="81"/>
      <c r="C470" s="81"/>
      <c r="D470" s="81"/>
      <c r="E470" s="81"/>
      <c r="F470" s="81"/>
      <c r="G470" s="55">
        <v>1.37</v>
      </c>
    </row>
    <row r="471" spans="1:7" x14ac:dyDescent="0.25">
      <c r="A471" s="81" t="s">
        <v>306</v>
      </c>
      <c r="B471" s="81"/>
      <c r="C471" s="81"/>
      <c r="D471" s="81"/>
      <c r="E471" s="81"/>
      <c r="F471" s="81"/>
      <c r="G471" s="55">
        <v>70.33</v>
      </c>
    </row>
    <row r="472" spans="1:7" x14ac:dyDescent="0.25">
      <c r="A472" s="81" t="s">
        <v>307</v>
      </c>
      <c r="B472" s="81"/>
      <c r="C472" s="81"/>
      <c r="D472" s="81"/>
      <c r="E472" s="81"/>
      <c r="F472" s="81"/>
      <c r="G472" s="55">
        <v>71.709999999999994</v>
      </c>
    </row>
    <row r="473" spans="1:7" x14ac:dyDescent="0.25">
      <c r="A473" s="81" t="s">
        <v>308</v>
      </c>
      <c r="B473" s="81"/>
      <c r="C473" s="81"/>
      <c r="D473" s="81"/>
      <c r="E473" s="81"/>
      <c r="F473" s="81"/>
      <c r="G473" s="55">
        <v>0</v>
      </c>
    </row>
    <row r="474" spans="1:7" x14ac:dyDescent="0.25">
      <c r="A474" s="81" t="s">
        <v>309</v>
      </c>
      <c r="B474" s="81"/>
      <c r="C474" s="81"/>
      <c r="D474" s="81"/>
      <c r="E474" s="81"/>
      <c r="F474" s="81"/>
      <c r="G474" s="55">
        <v>19.2</v>
      </c>
    </row>
    <row r="475" spans="1:7" x14ac:dyDescent="0.25">
      <c r="A475" s="81" t="s">
        <v>310</v>
      </c>
      <c r="B475" s="81"/>
      <c r="C475" s="81"/>
      <c r="D475" s="81"/>
      <c r="E475" s="81"/>
      <c r="F475" s="81"/>
      <c r="G475" s="55">
        <v>0</v>
      </c>
    </row>
    <row r="476" spans="1:7" x14ac:dyDescent="0.25">
      <c r="A476" s="81" t="s">
        <v>311</v>
      </c>
      <c r="B476" s="81"/>
      <c r="C476" s="81"/>
      <c r="D476" s="81"/>
      <c r="E476" s="81"/>
      <c r="F476" s="81"/>
      <c r="G476" s="55">
        <v>19.2</v>
      </c>
    </row>
    <row r="477" spans="1:7" x14ac:dyDescent="0.25">
      <c r="A477" s="81" t="s">
        <v>312</v>
      </c>
      <c r="B477" s="81"/>
      <c r="C477" s="81"/>
      <c r="D477" s="81"/>
      <c r="E477" s="81"/>
      <c r="F477" s="81"/>
      <c r="G477" s="104">
        <v>90.9</v>
      </c>
    </row>
    <row r="478" spans="1:7" x14ac:dyDescent="0.25">
      <c r="A478" s="81" t="s">
        <v>313</v>
      </c>
      <c r="B478" s="81"/>
      <c r="C478" s="81"/>
      <c r="D478" s="81"/>
      <c r="E478" s="81"/>
      <c r="F478" s="81"/>
      <c r="G478" s="55">
        <v>42.45</v>
      </c>
    </row>
    <row r="479" spans="1:7" x14ac:dyDescent="0.25">
      <c r="A479" s="81" t="s">
        <v>314</v>
      </c>
      <c r="B479" s="81"/>
      <c r="C479" s="81"/>
      <c r="D479" s="81"/>
      <c r="E479" s="81"/>
      <c r="F479" s="81"/>
      <c r="G479" s="55">
        <f>G477*G478</f>
        <v>3858.7050000000004</v>
      </c>
    </row>
    <row r="480" spans="1:7" x14ac:dyDescent="0.25">
      <c r="A480" s="82"/>
      <c r="B480" s="82"/>
      <c r="C480" s="82"/>
      <c r="D480" s="82"/>
      <c r="E480" s="82"/>
      <c r="F480" s="82"/>
      <c r="G480" s="82"/>
    </row>
    <row r="481" spans="1:7" ht="51" x14ac:dyDescent="0.25">
      <c r="A481" s="46" t="s">
        <v>584</v>
      </c>
      <c r="B481" s="46" t="s">
        <v>168</v>
      </c>
      <c r="C481" s="52" t="s">
        <v>110</v>
      </c>
      <c r="D481" s="52" t="s">
        <v>111</v>
      </c>
      <c r="E481" s="53"/>
      <c r="F481" s="49"/>
      <c r="G481" s="49"/>
    </row>
    <row r="482" spans="1:7" ht="76.5" x14ac:dyDescent="0.25">
      <c r="A482" s="54">
        <v>42481</v>
      </c>
      <c r="B482" s="47" t="s">
        <v>452</v>
      </c>
      <c r="C482" s="48" t="s">
        <v>302</v>
      </c>
      <c r="D482" s="48" t="s">
        <v>111</v>
      </c>
      <c r="E482" s="53">
        <v>42.45</v>
      </c>
      <c r="F482" s="102">
        <v>24.73</v>
      </c>
      <c r="G482" s="102">
        <v>1049.79</v>
      </c>
    </row>
    <row r="483" spans="1:7" ht="38.25" x14ac:dyDescent="0.25">
      <c r="A483" s="54" t="s">
        <v>368</v>
      </c>
      <c r="B483" s="47" t="s">
        <v>369</v>
      </c>
      <c r="C483" s="48" t="s">
        <v>110</v>
      </c>
      <c r="D483" s="48" t="s">
        <v>293</v>
      </c>
      <c r="E483" s="53">
        <v>2.89</v>
      </c>
      <c r="F483" s="102">
        <v>19.95</v>
      </c>
      <c r="G483" s="102">
        <v>57.59</v>
      </c>
    </row>
    <row r="484" spans="1:7" ht="25.5" x14ac:dyDescent="0.25">
      <c r="A484" s="54" t="s">
        <v>315</v>
      </c>
      <c r="B484" s="47" t="s">
        <v>316</v>
      </c>
      <c r="C484" s="48" t="s">
        <v>110</v>
      </c>
      <c r="D484" s="48" t="s">
        <v>293</v>
      </c>
      <c r="E484" s="53">
        <v>0.72</v>
      </c>
      <c r="F484" s="102">
        <v>13</v>
      </c>
      <c r="G484" s="102">
        <v>9.3800000000000008</v>
      </c>
    </row>
    <row r="485" spans="1:7" x14ac:dyDescent="0.25">
      <c r="A485" s="81" t="s">
        <v>305</v>
      </c>
      <c r="B485" s="81"/>
      <c r="C485" s="81"/>
      <c r="D485" s="81"/>
      <c r="E485" s="81"/>
      <c r="F485" s="81"/>
      <c r="G485" s="55">
        <v>1.22</v>
      </c>
    </row>
    <row r="486" spans="1:7" x14ac:dyDescent="0.25">
      <c r="A486" s="81" t="s">
        <v>306</v>
      </c>
      <c r="B486" s="81"/>
      <c r="C486" s="81"/>
      <c r="D486" s="81"/>
      <c r="E486" s="81"/>
      <c r="F486" s="81"/>
      <c r="G486" s="55">
        <v>25.09</v>
      </c>
    </row>
    <row r="487" spans="1:7" x14ac:dyDescent="0.25">
      <c r="A487" s="81" t="s">
        <v>307</v>
      </c>
      <c r="B487" s="81"/>
      <c r="C487" s="81"/>
      <c r="D487" s="81"/>
      <c r="E487" s="81"/>
      <c r="F487" s="81"/>
      <c r="G487" s="55">
        <v>26.31</v>
      </c>
    </row>
    <row r="488" spans="1:7" x14ac:dyDescent="0.25">
      <c r="A488" s="81" t="s">
        <v>308</v>
      </c>
      <c r="B488" s="81"/>
      <c r="C488" s="81"/>
      <c r="D488" s="81"/>
      <c r="E488" s="81"/>
      <c r="F488" s="81"/>
      <c r="G488" s="55">
        <v>0</v>
      </c>
    </row>
    <row r="489" spans="1:7" x14ac:dyDescent="0.25">
      <c r="A489" s="81" t="s">
        <v>309</v>
      </c>
      <c r="B489" s="81"/>
      <c r="C489" s="81"/>
      <c r="D489" s="81"/>
      <c r="E489" s="81"/>
      <c r="F489" s="81"/>
      <c r="G489" s="55">
        <v>7.04</v>
      </c>
    </row>
    <row r="490" spans="1:7" x14ac:dyDescent="0.25">
      <c r="A490" s="81" t="s">
        <v>310</v>
      </c>
      <c r="B490" s="81"/>
      <c r="C490" s="81"/>
      <c r="D490" s="81"/>
      <c r="E490" s="81"/>
      <c r="F490" s="81"/>
      <c r="G490" s="55">
        <v>0</v>
      </c>
    </row>
    <row r="491" spans="1:7" x14ac:dyDescent="0.25">
      <c r="A491" s="81" t="s">
        <v>311</v>
      </c>
      <c r="B491" s="81"/>
      <c r="C491" s="81"/>
      <c r="D491" s="81"/>
      <c r="E491" s="81"/>
      <c r="F491" s="81"/>
      <c r="G491" s="55">
        <v>7.04</v>
      </c>
    </row>
    <row r="492" spans="1:7" x14ac:dyDescent="0.25">
      <c r="A492" s="81" t="s">
        <v>312</v>
      </c>
      <c r="B492" s="81"/>
      <c r="C492" s="81"/>
      <c r="D492" s="81"/>
      <c r="E492" s="81"/>
      <c r="F492" s="81"/>
      <c r="G492" s="104">
        <v>33.35</v>
      </c>
    </row>
    <row r="493" spans="1:7" x14ac:dyDescent="0.25">
      <c r="A493" s="81" t="s">
        <v>313</v>
      </c>
      <c r="B493" s="81"/>
      <c r="C493" s="81"/>
      <c r="D493" s="81"/>
      <c r="E493" s="81"/>
      <c r="F493" s="81"/>
      <c r="G493" s="55">
        <v>42.45</v>
      </c>
    </row>
    <row r="494" spans="1:7" x14ac:dyDescent="0.25">
      <c r="A494" s="81" t="s">
        <v>314</v>
      </c>
      <c r="B494" s="81"/>
      <c r="C494" s="81"/>
      <c r="D494" s="81"/>
      <c r="E494" s="81"/>
      <c r="F494" s="81"/>
      <c r="G494" s="55">
        <f>G492*G493</f>
        <v>1415.7075000000002</v>
      </c>
    </row>
    <row r="495" spans="1:7" x14ac:dyDescent="0.25">
      <c r="A495" s="82"/>
      <c r="B495" s="82"/>
      <c r="C495" s="82"/>
      <c r="D495" s="82"/>
      <c r="E495" s="82"/>
      <c r="F495" s="82"/>
      <c r="G495" s="82"/>
    </row>
    <row r="496" spans="1:7" ht="63.75" x14ac:dyDescent="0.25">
      <c r="A496" s="46" t="s">
        <v>585</v>
      </c>
      <c r="B496" s="46" t="s">
        <v>170</v>
      </c>
      <c r="C496" s="52" t="s">
        <v>110</v>
      </c>
      <c r="D496" s="52" t="s">
        <v>3</v>
      </c>
      <c r="E496" s="53"/>
      <c r="F496" s="49"/>
      <c r="G496" s="49"/>
    </row>
    <row r="497" spans="1:7" ht="63.75" x14ac:dyDescent="0.25">
      <c r="A497" s="54" t="s">
        <v>453</v>
      </c>
      <c r="B497" s="47" t="s">
        <v>454</v>
      </c>
      <c r="C497" s="48" t="s">
        <v>302</v>
      </c>
      <c r="D497" s="48" t="s">
        <v>3</v>
      </c>
      <c r="E497" s="53">
        <v>1</v>
      </c>
      <c r="F497" s="102">
        <v>880</v>
      </c>
      <c r="G497" s="102">
        <v>880</v>
      </c>
    </row>
    <row r="498" spans="1:7" x14ac:dyDescent="0.25">
      <c r="A498" s="81" t="s">
        <v>305</v>
      </c>
      <c r="B498" s="81"/>
      <c r="C498" s="81"/>
      <c r="D498" s="81"/>
      <c r="E498" s="81"/>
      <c r="F498" s="81"/>
      <c r="G498" s="55">
        <v>0</v>
      </c>
    </row>
    <row r="499" spans="1:7" x14ac:dyDescent="0.25">
      <c r="A499" s="81" t="s">
        <v>306</v>
      </c>
      <c r="B499" s="81"/>
      <c r="C499" s="81"/>
      <c r="D499" s="81"/>
      <c r="E499" s="81"/>
      <c r="F499" s="81"/>
      <c r="G499" s="55">
        <v>880</v>
      </c>
    </row>
    <row r="500" spans="1:7" x14ac:dyDescent="0.25">
      <c r="A500" s="81" t="s">
        <v>307</v>
      </c>
      <c r="B500" s="81"/>
      <c r="C500" s="81"/>
      <c r="D500" s="81"/>
      <c r="E500" s="81"/>
      <c r="F500" s="81"/>
      <c r="G500" s="55">
        <v>880</v>
      </c>
    </row>
    <row r="501" spans="1:7" x14ac:dyDescent="0.25">
      <c r="A501" s="81" t="s">
        <v>308</v>
      </c>
      <c r="B501" s="81"/>
      <c r="C501" s="81"/>
      <c r="D501" s="81"/>
      <c r="E501" s="81"/>
      <c r="F501" s="81"/>
      <c r="G501" s="55">
        <v>0</v>
      </c>
    </row>
    <row r="502" spans="1:7" x14ac:dyDescent="0.25">
      <c r="A502" s="81" t="s">
        <v>309</v>
      </c>
      <c r="B502" s="81"/>
      <c r="C502" s="81"/>
      <c r="D502" s="81"/>
      <c r="E502" s="81"/>
      <c r="F502" s="81"/>
      <c r="G502" s="55">
        <v>235.58</v>
      </c>
    </row>
    <row r="503" spans="1:7" x14ac:dyDescent="0.25">
      <c r="A503" s="81" t="s">
        <v>310</v>
      </c>
      <c r="B503" s="81"/>
      <c r="C503" s="81"/>
      <c r="D503" s="81"/>
      <c r="E503" s="81"/>
      <c r="F503" s="81"/>
      <c r="G503" s="55">
        <v>0</v>
      </c>
    </row>
    <row r="504" spans="1:7" x14ac:dyDescent="0.25">
      <c r="A504" s="81" t="s">
        <v>311</v>
      </c>
      <c r="B504" s="81"/>
      <c r="C504" s="81"/>
      <c r="D504" s="81"/>
      <c r="E504" s="81"/>
      <c r="F504" s="81"/>
      <c r="G504" s="55">
        <v>235.58</v>
      </c>
    </row>
    <row r="505" spans="1:7" x14ac:dyDescent="0.25">
      <c r="A505" s="81" t="s">
        <v>312</v>
      </c>
      <c r="B505" s="81"/>
      <c r="C505" s="81"/>
      <c r="D505" s="81"/>
      <c r="E505" s="81"/>
      <c r="F505" s="81"/>
      <c r="G505" s="104">
        <v>1115.58</v>
      </c>
    </row>
    <row r="506" spans="1:7" x14ac:dyDescent="0.25">
      <c r="A506" s="81" t="s">
        <v>313</v>
      </c>
      <c r="B506" s="81"/>
      <c r="C506" s="81"/>
      <c r="D506" s="81"/>
      <c r="E506" s="81"/>
      <c r="F506" s="81"/>
      <c r="G506" s="55">
        <v>1</v>
      </c>
    </row>
    <row r="507" spans="1:7" x14ac:dyDescent="0.25">
      <c r="A507" s="81" t="s">
        <v>314</v>
      </c>
      <c r="B507" s="81"/>
      <c r="C507" s="81"/>
      <c r="D507" s="81"/>
      <c r="E507" s="81"/>
      <c r="F507" s="81"/>
      <c r="G507" s="55">
        <f>G505*G506</f>
        <v>1115.58</v>
      </c>
    </row>
    <row r="508" spans="1:7" x14ac:dyDescent="0.25">
      <c r="A508" s="82"/>
      <c r="B508" s="82"/>
      <c r="C508" s="82"/>
      <c r="D508" s="82"/>
      <c r="E508" s="82"/>
      <c r="F508" s="82"/>
      <c r="G508" s="82"/>
    </row>
    <row r="509" spans="1:7" ht="63.75" x14ac:dyDescent="0.25">
      <c r="A509" s="46" t="s">
        <v>586</v>
      </c>
      <c r="B509" s="46" t="s">
        <v>172</v>
      </c>
      <c r="C509" s="52" t="s">
        <v>110</v>
      </c>
      <c r="D509" s="52" t="s">
        <v>3</v>
      </c>
      <c r="E509" s="53"/>
      <c r="F509" s="49"/>
      <c r="G509" s="49"/>
    </row>
    <row r="510" spans="1:7" ht="63.75" x14ac:dyDescent="0.25">
      <c r="A510" s="54" t="s">
        <v>455</v>
      </c>
      <c r="B510" s="47" t="s">
        <v>456</v>
      </c>
      <c r="C510" s="48" t="s">
        <v>302</v>
      </c>
      <c r="D510" s="48" t="s">
        <v>3</v>
      </c>
      <c r="E510" s="53">
        <v>1</v>
      </c>
      <c r="F510" s="102">
        <v>670</v>
      </c>
      <c r="G510" s="102">
        <v>670</v>
      </c>
    </row>
    <row r="511" spans="1:7" x14ac:dyDescent="0.25">
      <c r="A511" s="81" t="s">
        <v>305</v>
      </c>
      <c r="B511" s="81"/>
      <c r="C511" s="81"/>
      <c r="D511" s="81"/>
      <c r="E511" s="81"/>
      <c r="F511" s="81"/>
      <c r="G511" s="55">
        <v>0</v>
      </c>
    </row>
    <row r="512" spans="1:7" x14ac:dyDescent="0.25">
      <c r="A512" s="81" t="s">
        <v>306</v>
      </c>
      <c r="B512" s="81"/>
      <c r="C512" s="81"/>
      <c r="D512" s="81"/>
      <c r="E512" s="81"/>
      <c r="F512" s="81"/>
      <c r="G512" s="55">
        <v>670</v>
      </c>
    </row>
    <row r="513" spans="1:7" x14ac:dyDescent="0.25">
      <c r="A513" s="81" t="s">
        <v>307</v>
      </c>
      <c r="B513" s="81"/>
      <c r="C513" s="81"/>
      <c r="D513" s="81"/>
      <c r="E513" s="81"/>
      <c r="F513" s="81"/>
      <c r="G513" s="55">
        <v>670</v>
      </c>
    </row>
    <row r="514" spans="1:7" x14ac:dyDescent="0.25">
      <c r="A514" s="81" t="s">
        <v>308</v>
      </c>
      <c r="B514" s="81"/>
      <c r="C514" s="81"/>
      <c r="D514" s="81"/>
      <c r="E514" s="81"/>
      <c r="F514" s="81"/>
      <c r="G514" s="55">
        <v>0</v>
      </c>
    </row>
    <row r="515" spans="1:7" x14ac:dyDescent="0.25">
      <c r="A515" s="81" t="s">
        <v>309</v>
      </c>
      <c r="B515" s="81"/>
      <c r="C515" s="81"/>
      <c r="D515" s="81"/>
      <c r="E515" s="81"/>
      <c r="F515" s="81"/>
      <c r="G515" s="55">
        <v>179.36</v>
      </c>
    </row>
    <row r="516" spans="1:7" x14ac:dyDescent="0.25">
      <c r="A516" s="81" t="s">
        <v>310</v>
      </c>
      <c r="B516" s="81"/>
      <c r="C516" s="81"/>
      <c r="D516" s="81"/>
      <c r="E516" s="81"/>
      <c r="F516" s="81"/>
      <c r="G516" s="55">
        <v>0</v>
      </c>
    </row>
    <row r="517" spans="1:7" x14ac:dyDescent="0.25">
      <c r="A517" s="81" t="s">
        <v>311</v>
      </c>
      <c r="B517" s="81"/>
      <c r="C517" s="81"/>
      <c r="D517" s="81"/>
      <c r="E517" s="81"/>
      <c r="F517" s="81"/>
      <c r="G517" s="55">
        <v>179.36</v>
      </c>
    </row>
    <row r="518" spans="1:7" x14ac:dyDescent="0.25">
      <c r="A518" s="81" t="s">
        <v>312</v>
      </c>
      <c r="B518" s="81"/>
      <c r="C518" s="81"/>
      <c r="D518" s="81"/>
      <c r="E518" s="81"/>
      <c r="F518" s="81"/>
      <c r="G518" s="104">
        <v>849.36</v>
      </c>
    </row>
    <row r="519" spans="1:7" x14ac:dyDescent="0.25">
      <c r="A519" s="81" t="s">
        <v>313</v>
      </c>
      <c r="B519" s="81"/>
      <c r="C519" s="81"/>
      <c r="D519" s="81"/>
      <c r="E519" s="81"/>
      <c r="F519" s="81"/>
      <c r="G519" s="55">
        <v>1</v>
      </c>
    </row>
    <row r="520" spans="1:7" x14ac:dyDescent="0.25">
      <c r="A520" s="81" t="s">
        <v>314</v>
      </c>
      <c r="B520" s="81"/>
      <c r="C520" s="81"/>
      <c r="D520" s="81"/>
      <c r="E520" s="81"/>
      <c r="F520" s="81"/>
      <c r="G520" s="55">
        <f>G518*G519</f>
        <v>849.36</v>
      </c>
    </row>
    <row r="521" spans="1:7" x14ac:dyDescent="0.25">
      <c r="A521" s="82"/>
      <c r="B521" s="82"/>
      <c r="C521" s="82"/>
      <c r="D521" s="82"/>
      <c r="E521" s="82"/>
      <c r="F521" s="82"/>
      <c r="G521" s="82"/>
    </row>
    <row r="522" spans="1:7" x14ac:dyDescent="0.25">
      <c r="A522" s="74" t="s">
        <v>672</v>
      </c>
      <c r="B522" s="74"/>
      <c r="C522" s="74"/>
      <c r="D522" s="74"/>
      <c r="E522" s="74"/>
      <c r="F522" s="74"/>
      <c r="G522" s="50">
        <f>G520+G507+G494+G479+G456+G433+G413+G397+G380+G365+G347+G332+G316+G299</f>
        <v>36447.222300000001</v>
      </c>
    </row>
    <row r="523" spans="1:7" x14ac:dyDescent="0.25">
      <c r="A523" s="46">
        <v>4</v>
      </c>
      <c r="B523" s="75" t="s">
        <v>6</v>
      </c>
      <c r="C523" s="75"/>
      <c r="D523" s="75"/>
      <c r="E523" s="75"/>
      <c r="F523" s="75"/>
      <c r="G523" s="75"/>
    </row>
    <row r="524" spans="1:7" ht="76.5" x14ac:dyDescent="0.25">
      <c r="A524" s="46" t="s">
        <v>588</v>
      </c>
      <c r="B524" s="46" t="s">
        <v>661</v>
      </c>
      <c r="C524" s="52" t="s">
        <v>110</v>
      </c>
      <c r="D524" s="52" t="s">
        <v>5</v>
      </c>
      <c r="E524" s="56"/>
      <c r="F524" s="49"/>
      <c r="G524" s="49"/>
    </row>
    <row r="525" spans="1:7" ht="38.25" x14ac:dyDescent="0.25">
      <c r="A525" s="54">
        <v>1806</v>
      </c>
      <c r="B525" s="47" t="s">
        <v>663</v>
      </c>
      <c r="C525" s="48" t="s">
        <v>302</v>
      </c>
      <c r="D525" s="48" t="s">
        <v>3</v>
      </c>
      <c r="E525" s="56">
        <v>3.13</v>
      </c>
      <c r="F525" s="102">
        <v>72.3</v>
      </c>
      <c r="G525" s="102">
        <v>225.94</v>
      </c>
    </row>
    <row r="526" spans="1:7" ht="51" x14ac:dyDescent="0.25">
      <c r="A526" s="54">
        <v>21134</v>
      </c>
      <c r="B526" s="47" t="s">
        <v>664</v>
      </c>
      <c r="C526" s="48" t="s">
        <v>302</v>
      </c>
      <c r="D526" s="48" t="s">
        <v>5</v>
      </c>
      <c r="E526" s="56">
        <v>13.13</v>
      </c>
      <c r="F526" s="102">
        <v>19.37</v>
      </c>
      <c r="G526" s="102">
        <v>254.23</v>
      </c>
    </row>
    <row r="527" spans="1:7" ht="25.5" x14ac:dyDescent="0.25">
      <c r="A527" s="54">
        <v>39142</v>
      </c>
      <c r="B527" s="47" t="s">
        <v>665</v>
      </c>
      <c r="C527" s="48" t="s">
        <v>302</v>
      </c>
      <c r="D527" s="48" t="s">
        <v>3</v>
      </c>
      <c r="E527" s="56">
        <v>9.3800000000000008</v>
      </c>
      <c r="F527" s="102">
        <v>1.5</v>
      </c>
      <c r="G527" s="102">
        <v>14.06</v>
      </c>
    </row>
    <row r="528" spans="1:7" ht="38.25" x14ac:dyDescent="0.25">
      <c r="A528" s="54" t="s">
        <v>458</v>
      </c>
      <c r="B528" s="47" t="s">
        <v>459</v>
      </c>
      <c r="C528" s="48" t="s">
        <v>110</v>
      </c>
      <c r="D528" s="48" t="s">
        <v>293</v>
      </c>
      <c r="E528" s="56">
        <v>9.3800000000000008</v>
      </c>
      <c r="F528" s="102">
        <v>12.88</v>
      </c>
      <c r="G528" s="102">
        <v>120.75</v>
      </c>
    </row>
    <row r="529" spans="1:7" ht="38.25" x14ac:dyDescent="0.25">
      <c r="A529" s="54" t="s">
        <v>328</v>
      </c>
      <c r="B529" s="47" t="s">
        <v>329</v>
      </c>
      <c r="C529" s="48" t="s">
        <v>110</v>
      </c>
      <c r="D529" s="48" t="s">
        <v>293</v>
      </c>
      <c r="E529" s="56">
        <v>9.3800000000000008</v>
      </c>
      <c r="F529" s="102">
        <v>16.57</v>
      </c>
      <c r="G529" s="102">
        <v>155.34</v>
      </c>
    </row>
    <row r="530" spans="1:7" x14ac:dyDescent="0.25">
      <c r="A530" s="81" t="s">
        <v>305</v>
      </c>
      <c r="B530" s="81"/>
      <c r="C530" s="81"/>
      <c r="D530" s="81"/>
      <c r="E530" s="81"/>
      <c r="F530" s="81"/>
      <c r="G530" s="55">
        <v>15.71</v>
      </c>
    </row>
    <row r="531" spans="1:7" x14ac:dyDescent="0.25">
      <c r="A531" s="81" t="s">
        <v>306</v>
      </c>
      <c r="B531" s="81"/>
      <c r="C531" s="81"/>
      <c r="D531" s="81"/>
      <c r="E531" s="81"/>
      <c r="F531" s="81"/>
      <c r="G531" s="55">
        <v>45.91</v>
      </c>
    </row>
    <row r="532" spans="1:7" x14ac:dyDescent="0.25">
      <c r="A532" s="81" t="s">
        <v>307</v>
      </c>
      <c r="B532" s="81"/>
      <c r="C532" s="81"/>
      <c r="D532" s="81"/>
      <c r="E532" s="81"/>
      <c r="F532" s="81"/>
      <c r="G532" s="55">
        <v>61.63</v>
      </c>
    </row>
    <row r="533" spans="1:7" x14ac:dyDescent="0.25">
      <c r="A533" s="81" t="s">
        <v>308</v>
      </c>
      <c r="B533" s="81"/>
      <c r="C533" s="81"/>
      <c r="D533" s="81"/>
      <c r="E533" s="81"/>
      <c r="F533" s="81"/>
      <c r="G533" s="55">
        <v>0</v>
      </c>
    </row>
    <row r="534" spans="1:7" x14ac:dyDescent="0.25">
      <c r="A534" s="81" t="s">
        <v>309</v>
      </c>
      <c r="B534" s="81"/>
      <c r="C534" s="81"/>
      <c r="D534" s="81"/>
      <c r="E534" s="81"/>
      <c r="F534" s="81"/>
      <c r="G534" s="55">
        <v>16.5</v>
      </c>
    </row>
    <row r="535" spans="1:7" x14ac:dyDescent="0.25">
      <c r="A535" s="81" t="s">
        <v>310</v>
      </c>
      <c r="B535" s="81"/>
      <c r="C535" s="81"/>
      <c r="D535" s="81"/>
      <c r="E535" s="81"/>
      <c r="F535" s="81"/>
      <c r="G535" s="55">
        <v>0</v>
      </c>
    </row>
    <row r="536" spans="1:7" x14ac:dyDescent="0.25">
      <c r="A536" s="81" t="s">
        <v>311</v>
      </c>
      <c r="B536" s="81"/>
      <c r="C536" s="81"/>
      <c r="D536" s="81"/>
      <c r="E536" s="81"/>
      <c r="F536" s="81"/>
      <c r="G536" s="55">
        <v>16.5</v>
      </c>
    </row>
    <row r="537" spans="1:7" x14ac:dyDescent="0.25">
      <c r="A537" s="81" t="s">
        <v>312</v>
      </c>
      <c r="B537" s="81"/>
      <c r="C537" s="81"/>
      <c r="D537" s="81"/>
      <c r="E537" s="81"/>
      <c r="F537" s="81"/>
      <c r="G537" s="104">
        <v>78.12</v>
      </c>
    </row>
    <row r="538" spans="1:7" x14ac:dyDescent="0.25">
      <c r="A538" s="81" t="s">
        <v>313</v>
      </c>
      <c r="B538" s="81"/>
      <c r="C538" s="81"/>
      <c r="D538" s="81"/>
      <c r="E538" s="81"/>
      <c r="F538" s="81"/>
      <c r="G538" s="55">
        <v>12.5</v>
      </c>
    </row>
    <row r="539" spans="1:7" x14ac:dyDescent="0.25">
      <c r="A539" s="81" t="s">
        <v>314</v>
      </c>
      <c r="B539" s="81"/>
      <c r="C539" s="81"/>
      <c r="D539" s="81"/>
      <c r="E539" s="81"/>
      <c r="F539" s="81"/>
      <c r="G539" s="55">
        <f>G537*G538</f>
        <v>976.5</v>
      </c>
    </row>
    <row r="540" spans="1:7" x14ac:dyDescent="0.25">
      <c r="A540" s="82"/>
      <c r="B540" s="82"/>
      <c r="C540" s="82"/>
      <c r="D540" s="82"/>
      <c r="E540" s="82"/>
      <c r="F540" s="82"/>
      <c r="G540" s="82"/>
    </row>
    <row r="541" spans="1:7" ht="76.5" x14ac:dyDescent="0.25">
      <c r="A541" s="46" t="s">
        <v>589</v>
      </c>
      <c r="B541" s="46" t="s">
        <v>174</v>
      </c>
      <c r="C541" s="52" t="s">
        <v>110</v>
      </c>
      <c r="D541" s="52" t="s">
        <v>3</v>
      </c>
      <c r="E541" s="53"/>
      <c r="F541" s="49"/>
      <c r="G541" s="49"/>
    </row>
    <row r="542" spans="1:7" ht="25.5" x14ac:dyDescent="0.25">
      <c r="A542" s="54">
        <v>2392</v>
      </c>
      <c r="B542" s="47" t="s">
        <v>457</v>
      </c>
      <c r="C542" s="48" t="s">
        <v>302</v>
      </c>
      <c r="D542" s="48" t="s">
        <v>3</v>
      </c>
      <c r="E542" s="53">
        <v>1</v>
      </c>
      <c r="F542" s="102">
        <v>66.790000000000006</v>
      </c>
      <c r="G542" s="102">
        <v>66.790000000000006</v>
      </c>
    </row>
    <row r="543" spans="1:7" ht="38.25" x14ac:dyDescent="0.25">
      <c r="A543" s="54" t="s">
        <v>458</v>
      </c>
      <c r="B543" s="47" t="s">
        <v>459</v>
      </c>
      <c r="C543" s="48" t="s">
        <v>110</v>
      </c>
      <c r="D543" s="48" t="s">
        <v>293</v>
      </c>
      <c r="E543" s="53">
        <v>0.4</v>
      </c>
      <c r="F543" s="102">
        <v>12.88</v>
      </c>
      <c r="G543" s="102">
        <v>5.15</v>
      </c>
    </row>
    <row r="544" spans="1:7" ht="38.25" x14ac:dyDescent="0.25">
      <c r="A544" s="54" t="s">
        <v>328</v>
      </c>
      <c r="B544" s="47" t="s">
        <v>329</v>
      </c>
      <c r="C544" s="48" t="s">
        <v>110</v>
      </c>
      <c r="D544" s="48" t="s">
        <v>293</v>
      </c>
      <c r="E544" s="53">
        <v>0.4</v>
      </c>
      <c r="F544" s="102">
        <v>16.57</v>
      </c>
      <c r="G544" s="102">
        <v>6.63</v>
      </c>
    </row>
    <row r="545" spans="1:7" x14ac:dyDescent="0.25">
      <c r="A545" s="81" t="s">
        <v>305</v>
      </c>
      <c r="B545" s="81"/>
      <c r="C545" s="81"/>
      <c r="D545" s="81"/>
      <c r="E545" s="81"/>
      <c r="F545" s="81"/>
      <c r="G545" s="55">
        <v>8.3800000000000008</v>
      </c>
    </row>
    <row r="546" spans="1:7" x14ac:dyDescent="0.25">
      <c r="A546" s="81" t="s">
        <v>306</v>
      </c>
      <c r="B546" s="81"/>
      <c r="C546" s="81"/>
      <c r="D546" s="81"/>
      <c r="E546" s="81"/>
      <c r="F546" s="81"/>
      <c r="G546" s="55">
        <v>70.19</v>
      </c>
    </row>
    <row r="547" spans="1:7" x14ac:dyDescent="0.25">
      <c r="A547" s="81" t="s">
        <v>307</v>
      </c>
      <c r="B547" s="81"/>
      <c r="C547" s="81"/>
      <c r="D547" s="81"/>
      <c r="E547" s="81"/>
      <c r="F547" s="81"/>
      <c r="G547" s="55">
        <v>78.569999999999993</v>
      </c>
    </row>
    <row r="548" spans="1:7" x14ac:dyDescent="0.25">
      <c r="A548" s="81" t="s">
        <v>308</v>
      </c>
      <c r="B548" s="81"/>
      <c r="C548" s="81"/>
      <c r="D548" s="81"/>
      <c r="E548" s="81"/>
      <c r="F548" s="81"/>
      <c r="G548" s="55">
        <v>0</v>
      </c>
    </row>
    <row r="549" spans="1:7" x14ac:dyDescent="0.25">
      <c r="A549" s="81" t="s">
        <v>309</v>
      </c>
      <c r="B549" s="81"/>
      <c r="C549" s="81"/>
      <c r="D549" s="81"/>
      <c r="E549" s="81"/>
      <c r="F549" s="81"/>
      <c r="G549" s="55">
        <v>21.03</v>
      </c>
    </row>
    <row r="550" spans="1:7" x14ac:dyDescent="0.25">
      <c r="A550" s="81" t="s">
        <v>310</v>
      </c>
      <c r="B550" s="81"/>
      <c r="C550" s="81"/>
      <c r="D550" s="81"/>
      <c r="E550" s="81"/>
      <c r="F550" s="81"/>
      <c r="G550" s="55">
        <v>0</v>
      </c>
    </row>
    <row r="551" spans="1:7" x14ac:dyDescent="0.25">
      <c r="A551" s="81" t="s">
        <v>311</v>
      </c>
      <c r="B551" s="81"/>
      <c r="C551" s="81"/>
      <c r="D551" s="81"/>
      <c r="E551" s="81"/>
      <c r="F551" s="81"/>
      <c r="G551" s="55">
        <v>21.03</v>
      </c>
    </row>
    <row r="552" spans="1:7" x14ac:dyDescent="0.25">
      <c r="A552" s="81" t="s">
        <v>312</v>
      </c>
      <c r="B552" s="81"/>
      <c r="C552" s="81"/>
      <c r="D552" s="81"/>
      <c r="E552" s="81"/>
      <c r="F552" s="81"/>
      <c r="G552" s="104">
        <v>99.6</v>
      </c>
    </row>
    <row r="553" spans="1:7" x14ac:dyDescent="0.25">
      <c r="A553" s="81" t="s">
        <v>313</v>
      </c>
      <c r="B553" s="81"/>
      <c r="C553" s="81"/>
      <c r="D553" s="81"/>
      <c r="E553" s="81"/>
      <c r="F553" s="81"/>
      <c r="G553" s="55">
        <v>1</v>
      </c>
    </row>
    <row r="554" spans="1:7" x14ac:dyDescent="0.25">
      <c r="A554" s="81" t="s">
        <v>314</v>
      </c>
      <c r="B554" s="81"/>
      <c r="C554" s="81"/>
      <c r="D554" s="81"/>
      <c r="E554" s="81"/>
      <c r="F554" s="81"/>
      <c r="G554" s="55">
        <f>G552*G553</f>
        <v>99.6</v>
      </c>
    </row>
    <row r="555" spans="1:7" x14ac:dyDescent="0.25">
      <c r="A555" s="82"/>
      <c r="B555" s="82"/>
      <c r="C555" s="82"/>
      <c r="D555" s="82"/>
      <c r="E555" s="82"/>
      <c r="F555" s="82"/>
      <c r="G555" s="82"/>
    </row>
    <row r="556" spans="1:7" ht="89.25" x14ac:dyDescent="0.25">
      <c r="A556" s="46" t="s">
        <v>590</v>
      </c>
      <c r="B556" s="46" t="s">
        <v>176</v>
      </c>
      <c r="C556" s="52" t="s">
        <v>110</v>
      </c>
      <c r="D556" s="52" t="s">
        <v>3</v>
      </c>
      <c r="E556" s="53"/>
      <c r="F556" s="49"/>
      <c r="G556" s="49"/>
    </row>
    <row r="557" spans="1:7" ht="51" x14ac:dyDescent="0.25">
      <c r="A557" s="54">
        <v>39805</v>
      </c>
      <c r="B557" s="47" t="s">
        <v>460</v>
      </c>
      <c r="C557" s="48" t="s">
        <v>302</v>
      </c>
      <c r="D557" s="48" t="s">
        <v>3</v>
      </c>
      <c r="E557" s="53">
        <v>1</v>
      </c>
      <c r="F557" s="102">
        <v>115.16</v>
      </c>
      <c r="G557" s="102">
        <v>115.16</v>
      </c>
    </row>
    <row r="558" spans="1:7" ht="38.25" x14ac:dyDescent="0.25">
      <c r="A558" s="54" t="s">
        <v>458</v>
      </c>
      <c r="B558" s="47" t="s">
        <v>459</v>
      </c>
      <c r="C558" s="48" t="s">
        <v>110</v>
      </c>
      <c r="D558" s="48" t="s">
        <v>293</v>
      </c>
      <c r="E558" s="53">
        <v>2.5</v>
      </c>
      <c r="F558" s="102">
        <v>12.88</v>
      </c>
      <c r="G558" s="102">
        <v>32.200000000000003</v>
      </c>
    </row>
    <row r="559" spans="1:7" ht="38.25" x14ac:dyDescent="0.25">
      <c r="A559" s="54" t="s">
        <v>328</v>
      </c>
      <c r="B559" s="47" t="s">
        <v>329</v>
      </c>
      <c r="C559" s="48" t="s">
        <v>110</v>
      </c>
      <c r="D559" s="48" t="s">
        <v>293</v>
      </c>
      <c r="E559" s="53">
        <v>2.5</v>
      </c>
      <c r="F559" s="102">
        <v>16.57</v>
      </c>
      <c r="G559" s="102">
        <v>41.42</v>
      </c>
    </row>
    <row r="560" spans="1:7" x14ac:dyDescent="0.25">
      <c r="A560" s="81" t="s">
        <v>305</v>
      </c>
      <c r="B560" s="81"/>
      <c r="C560" s="81"/>
      <c r="D560" s="81"/>
      <c r="E560" s="81"/>
      <c r="F560" s="81"/>
      <c r="G560" s="55">
        <v>52.38</v>
      </c>
    </row>
    <row r="561" spans="1:7" x14ac:dyDescent="0.25">
      <c r="A561" s="81" t="s">
        <v>306</v>
      </c>
      <c r="B561" s="81"/>
      <c r="C561" s="81"/>
      <c r="D561" s="81"/>
      <c r="E561" s="81"/>
      <c r="F561" s="81"/>
      <c r="G561" s="55">
        <v>136.41</v>
      </c>
    </row>
    <row r="562" spans="1:7" x14ac:dyDescent="0.25">
      <c r="A562" s="81" t="s">
        <v>307</v>
      </c>
      <c r="B562" s="81"/>
      <c r="C562" s="81"/>
      <c r="D562" s="81"/>
      <c r="E562" s="81"/>
      <c r="F562" s="81"/>
      <c r="G562" s="55">
        <v>188.78</v>
      </c>
    </row>
    <row r="563" spans="1:7" x14ac:dyDescent="0.25">
      <c r="A563" s="81" t="s">
        <v>308</v>
      </c>
      <c r="B563" s="81"/>
      <c r="C563" s="81"/>
      <c r="D563" s="81"/>
      <c r="E563" s="81"/>
      <c r="F563" s="81"/>
      <c r="G563" s="55">
        <v>0</v>
      </c>
    </row>
    <row r="564" spans="1:7" x14ac:dyDescent="0.25">
      <c r="A564" s="81" t="s">
        <v>309</v>
      </c>
      <c r="B564" s="81"/>
      <c r="C564" s="81"/>
      <c r="D564" s="81"/>
      <c r="E564" s="81"/>
      <c r="F564" s="81"/>
      <c r="G564" s="55">
        <v>50.54</v>
      </c>
    </row>
    <row r="565" spans="1:7" x14ac:dyDescent="0.25">
      <c r="A565" s="81" t="s">
        <v>310</v>
      </c>
      <c r="B565" s="81"/>
      <c r="C565" s="81"/>
      <c r="D565" s="81"/>
      <c r="E565" s="81"/>
      <c r="F565" s="81"/>
      <c r="G565" s="55">
        <v>0</v>
      </c>
    </row>
    <row r="566" spans="1:7" x14ac:dyDescent="0.25">
      <c r="A566" s="81" t="s">
        <v>311</v>
      </c>
      <c r="B566" s="81"/>
      <c r="C566" s="81"/>
      <c r="D566" s="81"/>
      <c r="E566" s="81"/>
      <c r="F566" s="81"/>
      <c r="G566" s="55">
        <v>50.54</v>
      </c>
    </row>
    <row r="567" spans="1:7" x14ac:dyDescent="0.25">
      <c r="A567" s="81" t="s">
        <v>312</v>
      </c>
      <c r="B567" s="81"/>
      <c r="C567" s="81"/>
      <c r="D567" s="81"/>
      <c r="E567" s="81"/>
      <c r="F567" s="81"/>
      <c r="G567" s="104">
        <v>239.32</v>
      </c>
    </row>
    <row r="568" spans="1:7" x14ac:dyDescent="0.25">
      <c r="A568" s="81" t="s">
        <v>313</v>
      </c>
      <c r="B568" s="81"/>
      <c r="C568" s="81"/>
      <c r="D568" s="81"/>
      <c r="E568" s="81"/>
      <c r="F568" s="81"/>
      <c r="G568" s="55">
        <v>1</v>
      </c>
    </row>
    <row r="569" spans="1:7" x14ac:dyDescent="0.25">
      <c r="A569" s="81" t="s">
        <v>314</v>
      </c>
      <c r="B569" s="81"/>
      <c r="C569" s="81"/>
      <c r="D569" s="81"/>
      <c r="E569" s="81"/>
      <c r="F569" s="81"/>
      <c r="G569" s="55">
        <f>G567*G568</f>
        <v>239.32</v>
      </c>
    </row>
    <row r="570" spans="1:7" x14ac:dyDescent="0.25">
      <c r="A570" s="82"/>
      <c r="B570" s="82"/>
      <c r="C570" s="82"/>
      <c r="D570" s="82"/>
      <c r="E570" s="82"/>
      <c r="F570" s="82"/>
      <c r="G570" s="82"/>
    </row>
    <row r="571" spans="1:7" ht="76.5" x14ac:dyDescent="0.25">
      <c r="A571" s="46" t="s">
        <v>591</v>
      </c>
      <c r="B571" s="46" t="s">
        <v>178</v>
      </c>
      <c r="C571" s="52" t="s">
        <v>110</v>
      </c>
      <c r="D571" s="52" t="s">
        <v>3</v>
      </c>
      <c r="E571" s="53"/>
      <c r="F571" s="49"/>
      <c r="G571" s="49"/>
    </row>
    <row r="572" spans="1:7" ht="63.75" x14ac:dyDescent="0.25">
      <c r="A572" s="54" t="s">
        <v>461</v>
      </c>
      <c r="B572" s="47" t="s">
        <v>462</v>
      </c>
      <c r="C572" s="48" t="s">
        <v>302</v>
      </c>
      <c r="D572" s="48" t="s">
        <v>3</v>
      </c>
      <c r="E572" s="53">
        <v>3</v>
      </c>
      <c r="F572" s="102">
        <v>1.47</v>
      </c>
      <c r="G572" s="102">
        <v>4.41</v>
      </c>
    </row>
    <row r="573" spans="1:7" ht="38.25" x14ac:dyDescent="0.25">
      <c r="A573" s="54" t="s">
        <v>328</v>
      </c>
      <c r="B573" s="47" t="s">
        <v>329</v>
      </c>
      <c r="C573" s="48" t="s">
        <v>110</v>
      </c>
      <c r="D573" s="48" t="s">
        <v>293</v>
      </c>
      <c r="E573" s="53">
        <v>0.9</v>
      </c>
      <c r="F573" s="102">
        <v>16.57</v>
      </c>
      <c r="G573" s="102">
        <v>14.91</v>
      </c>
    </row>
    <row r="574" spans="1:7" ht="25.5" x14ac:dyDescent="0.25">
      <c r="A574" s="54" t="s">
        <v>315</v>
      </c>
      <c r="B574" s="47" t="s">
        <v>316</v>
      </c>
      <c r="C574" s="48" t="s">
        <v>110</v>
      </c>
      <c r="D574" s="48" t="s">
        <v>293</v>
      </c>
      <c r="E574" s="53">
        <v>0.9</v>
      </c>
      <c r="F574" s="102">
        <v>13</v>
      </c>
      <c r="G574" s="102">
        <v>11.7</v>
      </c>
    </row>
    <row r="575" spans="1:7" x14ac:dyDescent="0.25">
      <c r="A575" s="81" t="s">
        <v>305</v>
      </c>
      <c r="B575" s="81"/>
      <c r="C575" s="81"/>
      <c r="D575" s="81"/>
      <c r="E575" s="81"/>
      <c r="F575" s="81"/>
      <c r="G575" s="55">
        <v>6.32</v>
      </c>
    </row>
    <row r="576" spans="1:7" x14ac:dyDescent="0.25">
      <c r="A576" s="81" t="s">
        <v>306</v>
      </c>
      <c r="B576" s="81"/>
      <c r="C576" s="81"/>
      <c r="D576" s="81"/>
      <c r="E576" s="81"/>
      <c r="F576" s="81"/>
      <c r="G576" s="55">
        <v>4.0199999999999996</v>
      </c>
    </row>
    <row r="577" spans="1:7" x14ac:dyDescent="0.25">
      <c r="A577" s="81" t="s">
        <v>307</v>
      </c>
      <c r="B577" s="81"/>
      <c r="C577" s="81"/>
      <c r="D577" s="81"/>
      <c r="E577" s="81"/>
      <c r="F577" s="81"/>
      <c r="G577" s="55">
        <v>10.34</v>
      </c>
    </row>
    <row r="578" spans="1:7" x14ac:dyDescent="0.25">
      <c r="A578" s="81" t="s">
        <v>308</v>
      </c>
      <c r="B578" s="81"/>
      <c r="C578" s="81"/>
      <c r="D578" s="81"/>
      <c r="E578" s="81"/>
      <c r="F578" s="81"/>
      <c r="G578" s="55">
        <v>0</v>
      </c>
    </row>
    <row r="579" spans="1:7" x14ac:dyDescent="0.25">
      <c r="A579" s="81" t="s">
        <v>309</v>
      </c>
      <c r="B579" s="81"/>
      <c r="C579" s="81"/>
      <c r="D579" s="81"/>
      <c r="E579" s="81"/>
      <c r="F579" s="81"/>
      <c r="G579" s="55">
        <v>2.77</v>
      </c>
    </row>
    <row r="580" spans="1:7" x14ac:dyDescent="0.25">
      <c r="A580" s="81" t="s">
        <v>310</v>
      </c>
      <c r="B580" s="81"/>
      <c r="C580" s="81"/>
      <c r="D580" s="81"/>
      <c r="E580" s="81"/>
      <c r="F580" s="81"/>
      <c r="G580" s="55">
        <v>0</v>
      </c>
    </row>
    <row r="581" spans="1:7" x14ac:dyDescent="0.25">
      <c r="A581" s="81" t="s">
        <v>311</v>
      </c>
      <c r="B581" s="81"/>
      <c r="C581" s="81"/>
      <c r="D581" s="81"/>
      <c r="E581" s="81"/>
      <c r="F581" s="81"/>
      <c r="G581" s="55">
        <v>2.77</v>
      </c>
    </row>
    <row r="582" spans="1:7" x14ac:dyDescent="0.25">
      <c r="A582" s="81" t="s">
        <v>312</v>
      </c>
      <c r="B582" s="81"/>
      <c r="C582" s="81"/>
      <c r="D582" s="81"/>
      <c r="E582" s="81"/>
      <c r="F582" s="81"/>
      <c r="G582" s="104">
        <v>13.11</v>
      </c>
    </row>
    <row r="583" spans="1:7" x14ac:dyDescent="0.25">
      <c r="A583" s="81" t="s">
        <v>313</v>
      </c>
      <c r="B583" s="81"/>
      <c r="C583" s="81"/>
      <c r="D583" s="81"/>
      <c r="E583" s="81"/>
      <c r="F583" s="81"/>
      <c r="G583" s="55">
        <v>3</v>
      </c>
    </row>
    <row r="584" spans="1:7" x14ac:dyDescent="0.25">
      <c r="A584" s="81" t="s">
        <v>314</v>
      </c>
      <c r="B584" s="81"/>
      <c r="C584" s="81"/>
      <c r="D584" s="81"/>
      <c r="E584" s="81"/>
      <c r="F584" s="81"/>
      <c r="G584" s="55">
        <f>G582*G583</f>
        <v>39.33</v>
      </c>
    </row>
    <row r="585" spans="1:7" x14ac:dyDescent="0.25">
      <c r="A585" s="82"/>
      <c r="B585" s="82"/>
      <c r="C585" s="82"/>
      <c r="D585" s="82"/>
      <c r="E585" s="82"/>
      <c r="F585" s="82"/>
      <c r="G585" s="82"/>
    </row>
    <row r="586" spans="1:7" ht="76.5" x14ac:dyDescent="0.25">
      <c r="A586" s="46" t="s">
        <v>592</v>
      </c>
      <c r="B586" s="46" t="s">
        <v>180</v>
      </c>
      <c r="C586" s="52" t="s">
        <v>110</v>
      </c>
      <c r="D586" s="52" t="s">
        <v>3</v>
      </c>
      <c r="E586" s="53"/>
      <c r="F586" s="49"/>
      <c r="G586" s="49"/>
    </row>
    <row r="587" spans="1:7" ht="63.75" x14ac:dyDescent="0.25">
      <c r="A587" s="54">
        <v>392</v>
      </c>
      <c r="B587" s="47" t="s">
        <v>463</v>
      </c>
      <c r="C587" s="48" t="s">
        <v>302</v>
      </c>
      <c r="D587" s="48" t="s">
        <v>3</v>
      </c>
      <c r="E587" s="53">
        <v>9</v>
      </c>
      <c r="F587" s="102">
        <v>1.23</v>
      </c>
      <c r="G587" s="102">
        <v>11.07</v>
      </c>
    </row>
    <row r="588" spans="1:7" ht="38.25" x14ac:dyDescent="0.25">
      <c r="A588" s="54" t="s">
        <v>328</v>
      </c>
      <c r="B588" s="47" t="s">
        <v>329</v>
      </c>
      <c r="C588" s="48" t="s">
        <v>110</v>
      </c>
      <c r="D588" s="48" t="s">
        <v>293</v>
      </c>
      <c r="E588" s="53">
        <v>2.7</v>
      </c>
      <c r="F588" s="102">
        <v>16.57</v>
      </c>
      <c r="G588" s="102">
        <v>44.74</v>
      </c>
    </row>
    <row r="589" spans="1:7" ht="25.5" x14ac:dyDescent="0.25">
      <c r="A589" s="54" t="s">
        <v>315</v>
      </c>
      <c r="B589" s="47" t="s">
        <v>316</v>
      </c>
      <c r="C589" s="48" t="s">
        <v>110</v>
      </c>
      <c r="D589" s="48" t="s">
        <v>293</v>
      </c>
      <c r="E589" s="53">
        <v>2.7</v>
      </c>
      <c r="F589" s="102">
        <v>13</v>
      </c>
      <c r="G589" s="102">
        <v>35.1</v>
      </c>
    </row>
    <row r="590" spans="1:7" x14ac:dyDescent="0.25">
      <c r="A590" s="81" t="s">
        <v>305</v>
      </c>
      <c r="B590" s="81"/>
      <c r="C590" s="81"/>
      <c r="D590" s="81"/>
      <c r="E590" s="81"/>
      <c r="F590" s="81"/>
      <c r="G590" s="55">
        <v>6.32</v>
      </c>
    </row>
    <row r="591" spans="1:7" x14ac:dyDescent="0.25">
      <c r="A591" s="81" t="s">
        <v>306</v>
      </c>
      <c r="B591" s="81"/>
      <c r="C591" s="81"/>
      <c r="D591" s="81"/>
      <c r="E591" s="81"/>
      <c r="F591" s="81"/>
      <c r="G591" s="55">
        <v>3.78</v>
      </c>
    </row>
    <row r="592" spans="1:7" x14ac:dyDescent="0.25">
      <c r="A592" s="81" t="s">
        <v>307</v>
      </c>
      <c r="B592" s="81"/>
      <c r="C592" s="81"/>
      <c r="D592" s="81"/>
      <c r="E592" s="81"/>
      <c r="F592" s="81"/>
      <c r="G592" s="55">
        <v>10.1</v>
      </c>
    </row>
    <row r="593" spans="1:7" x14ac:dyDescent="0.25">
      <c r="A593" s="81" t="s">
        <v>308</v>
      </c>
      <c r="B593" s="81"/>
      <c r="C593" s="81"/>
      <c r="D593" s="81"/>
      <c r="E593" s="81"/>
      <c r="F593" s="81"/>
      <c r="G593" s="55">
        <v>0</v>
      </c>
    </row>
    <row r="594" spans="1:7" x14ac:dyDescent="0.25">
      <c r="A594" s="81" t="s">
        <v>309</v>
      </c>
      <c r="B594" s="81"/>
      <c r="C594" s="81"/>
      <c r="D594" s="81"/>
      <c r="E594" s="81"/>
      <c r="F594" s="81"/>
      <c r="G594" s="55">
        <v>2.7</v>
      </c>
    </row>
    <row r="595" spans="1:7" x14ac:dyDescent="0.25">
      <c r="A595" s="81" t="s">
        <v>310</v>
      </c>
      <c r="B595" s="81"/>
      <c r="C595" s="81"/>
      <c r="D595" s="81"/>
      <c r="E595" s="81"/>
      <c r="F595" s="81"/>
      <c r="G595" s="55">
        <v>0</v>
      </c>
    </row>
    <row r="596" spans="1:7" x14ac:dyDescent="0.25">
      <c r="A596" s="81" t="s">
        <v>311</v>
      </c>
      <c r="B596" s="81"/>
      <c r="C596" s="81"/>
      <c r="D596" s="81"/>
      <c r="E596" s="81"/>
      <c r="F596" s="81"/>
      <c r="G596" s="55">
        <v>2.7</v>
      </c>
    </row>
    <row r="597" spans="1:7" x14ac:dyDescent="0.25">
      <c r="A597" s="81" t="s">
        <v>312</v>
      </c>
      <c r="B597" s="81"/>
      <c r="C597" s="81"/>
      <c r="D597" s="81"/>
      <c r="E597" s="81"/>
      <c r="F597" s="81"/>
      <c r="G597" s="104">
        <v>12.8</v>
      </c>
    </row>
    <row r="598" spans="1:7" x14ac:dyDescent="0.25">
      <c r="A598" s="81" t="s">
        <v>313</v>
      </c>
      <c r="B598" s="81"/>
      <c r="C598" s="81"/>
      <c r="D598" s="81"/>
      <c r="E598" s="81"/>
      <c r="F598" s="81"/>
      <c r="G598" s="55">
        <v>9</v>
      </c>
    </row>
    <row r="599" spans="1:7" x14ac:dyDescent="0.25">
      <c r="A599" s="81" t="s">
        <v>314</v>
      </c>
      <c r="B599" s="81"/>
      <c r="C599" s="81"/>
      <c r="D599" s="81"/>
      <c r="E599" s="81"/>
      <c r="F599" s="81"/>
      <c r="G599" s="55">
        <f>G597*G598</f>
        <v>115.2</v>
      </c>
    </row>
    <row r="600" spans="1:7" x14ac:dyDescent="0.25">
      <c r="A600" s="82"/>
      <c r="B600" s="82"/>
      <c r="C600" s="82"/>
      <c r="D600" s="82"/>
      <c r="E600" s="82"/>
      <c r="F600" s="82"/>
      <c r="G600" s="82"/>
    </row>
    <row r="601" spans="1:7" ht="76.5" x14ac:dyDescent="0.25">
      <c r="A601" s="46" t="s">
        <v>593</v>
      </c>
      <c r="B601" s="46" t="s">
        <v>182</v>
      </c>
      <c r="C601" s="52" t="s">
        <v>110</v>
      </c>
      <c r="D601" s="52" t="s">
        <v>3</v>
      </c>
      <c r="E601" s="53"/>
      <c r="F601" s="49"/>
      <c r="G601" s="49"/>
    </row>
    <row r="602" spans="1:7" ht="63.75" x14ac:dyDescent="0.25">
      <c r="A602" s="54">
        <v>395</v>
      </c>
      <c r="B602" s="47" t="s">
        <v>464</v>
      </c>
      <c r="C602" s="48" t="s">
        <v>302</v>
      </c>
      <c r="D602" s="48" t="s">
        <v>3</v>
      </c>
      <c r="E602" s="53">
        <v>8</v>
      </c>
      <c r="F602" s="102">
        <v>2.4300000000000002</v>
      </c>
      <c r="G602" s="102">
        <v>19.440000000000001</v>
      </c>
    </row>
    <row r="603" spans="1:7" ht="38.25" x14ac:dyDescent="0.25">
      <c r="A603" s="54" t="s">
        <v>328</v>
      </c>
      <c r="B603" s="47" t="s">
        <v>329</v>
      </c>
      <c r="C603" s="48" t="s">
        <v>110</v>
      </c>
      <c r="D603" s="48" t="s">
        <v>293</v>
      </c>
      <c r="E603" s="53">
        <v>2.4</v>
      </c>
      <c r="F603" s="102">
        <v>16.57</v>
      </c>
      <c r="G603" s="102">
        <v>39.770000000000003</v>
      </c>
    </row>
    <row r="604" spans="1:7" ht="25.5" x14ac:dyDescent="0.25">
      <c r="A604" s="54" t="s">
        <v>315</v>
      </c>
      <c r="B604" s="47" t="s">
        <v>316</v>
      </c>
      <c r="C604" s="48" t="s">
        <v>110</v>
      </c>
      <c r="D604" s="48" t="s">
        <v>293</v>
      </c>
      <c r="E604" s="53">
        <v>2.4</v>
      </c>
      <c r="F604" s="102">
        <v>13</v>
      </c>
      <c r="G604" s="102">
        <v>31.2</v>
      </c>
    </row>
    <row r="605" spans="1:7" x14ac:dyDescent="0.25">
      <c r="A605" s="81" t="s">
        <v>305</v>
      </c>
      <c r="B605" s="81"/>
      <c r="C605" s="81"/>
      <c r="D605" s="81"/>
      <c r="E605" s="81"/>
      <c r="F605" s="81"/>
      <c r="G605" s="55">
        <v>6.32</v>
      </c>
    </row>
    <row r="606" spans="1:7" x14ac:dyDescent="0.25">
      <c r="A606" s="81" t="s">
        <v>306</v>
      </c>
      <c r="B606" s="81"/>
      <c r="C606" s="81"/>
      <c r="D606" s="81"/>
      <c r="E606" s="81"/>
      <c r="F606" s="81"/>
      <c r="G606" s="55">
        <v>4.9800000000000004</v>
      </c>
    </row>
    <row r="607" spans="1:7" x14ac:dyDescent="0.25">
      <c r="A607" s="81" t="s">
        <v>307</v>
      </c>
      <c r="B607" s="81"/>
      <c r="C607" s="81"/>
      <c r="D607" s="81"/>
      <c r="E607" s="81"/>
      <c r="F607" s="81"/>
      <c r="G607" s="55">
        <v>11.3</v>
      </c>
    </row>
    <row r="608" spans="1:7" x14ac:dyDescent="0.25">
      <c r="A608" s="81" t="s">
        <v>308</v>
      </c>
      <c r="B608" s="81"/>
      <c r="C608" s="81"/>
      <c r="D608" s="81"/>
      <c r="E608" s="81"/>
      <c r="F608" s="81"/>
      <c r="G608" s="55">
        <v>0</v>
      </c>
    </row>
    <row r="609" spans="1:7" x14ac:dyDescent="0.25">
      <c r="A609" s="81" t="s">
        <v>309</v>
      </c>
      <c r="B609" s="81"/>
      <c r="C609" s="81"/>
      <c r="D609" s="81"/>
      <c r="E609" s="81"/>
      <c r="F609" s="81"/>
      <c r="G609" s="55">
        <v>3.03</v>
      </c>
    </row>
    <row r="610" spans="1:7" x14ac:dyDescent="0.25">
      <c r="A610" s="81" t="s">
        <v>310</v>
      </c>
      <c r="B610" s="81"/>
      <c r="C610" s="81"/>
      <c r="D610" s="81"/>
      <c r="E610" s="81"/>
      <c r="F610" s="81"/>
      <c r="G610" s="55">
        <v>0</v>
      </c>
    </row>
    <row r="611" spans="1:7" x14ac:dyDescent="0.25">
      <c r="A611" s="81" t="s">
        <v>311</v>
      </c>
      <c r="B611" s="81"/>
      <c r="C611" s="81"/>
      <c r="D611" s="81"/>
      <c r="E611" s="81"/>
      <c r="F611" s="81"/>
      <c r="G611" s="55">
        <v>3.03</v>
      </c>
    </row>
    <row r="612" spans="1:7" x14ac:dyDescent="0.25">
      <c r="A612" s="81" t="s">
        <v>312</v>
      </c>
      <c r="B612" s="81"/>
      <c r="C612" s="81"/>
      <c r="D612" s="81"/>
      <c r="E612" s="81"/>
      <c r="F612" s="81"/>
      <c r="G612" s="104">
        <v>14.33</v>
      </c>
    </row>
    <row r="613" spans="1:7" x14ac:dyDescent="0.25">
      <c r="A613" s="81" t="s">
        <v>313</v>
      </c>
      <c r="B613" s="81"/>
      <c r="C613" s="81"/>
      <c r="D613" s="81"/>
      <c r="E613" s="81"/>
      <c r="F613" s="81"/>
      <c r="G613" s="55">
        <v>8</v>
      </c>
    </row>
    <row r="614" spans="1:7" x14ac:dyDescent="0.25">
      <c r="A614" s="81" t="s">
        <v>314</v>
      </c>
      <c r="B614" s="81"/>
      <c r="C614" s="81"/>
      <c r="D614" s="81"/>
      <c r="E614" s="81"/>
      <c r="F614" s="81"/>
      <c r="G614" s="55">
        <f>G612*G613</f>
        <v>114.64</v>
      </c>
    </row>
    <row r="615" spans="1:7" x14ac:dyDescent="0.25">
      <c r="A615" s="82"/>
      <c r="B615" s="82"/>
      <c r="C615" s="82"/>
      <c r="D615" s="82"/>
      <c r="E615" s="82"/>
      <c r="F615" s="82"/>
      <c r="G615" s="82"/>
    </row>
    <row r="616" spans="1:7" ht="76.5" x14ac:dyDescent="0.25">
      <c r="A616" s="46" t="s">
        <v>594</v>
      </c>
      <c r="B616" s="46" t="s">
        <v>184</v>
      </c>
      <c r="C616" s="52" t="s">
        <v>110</v>
      </c>
      <c r="D616" s="52" t="s">
        <v>3</v>
      </c>
      <c r="E616" s="53"/>
      <c r="F616" s="49"/>
      <c r="G616" s="49"/>
    </row>
    <row r="617" spans="1:7" ht="63.75" x14ac:dyDescent="0.25">
      <c r="A617" s="54">
        <v>400</v>
      </c>
      <c r="B617" s="47" t="s">
        <v>465</v>
      </c>
      <c r="C617" s="48" t="s">
        <v>302</v>
      </c>
      <c r="D617" s="48" t="s">
        <v>3</v>
      </c>
      <c r="E617" s="53">
        <v>10</v>
      </c>
      <c r="F617" s="102">
        <v>1.28</v>
      </c>
      <c r="G617" s="102">
        <v>12.8</v>
      </c>
    </row>
    <row r="618" spans="1:7" ht="38.25" x14ac:dyDescent="0.25">
      <c r="A618" s="54" t="s">
        <v>328</v>
      </c>
      <c r="B618" s="47" t="s">
        <v>329</v>
      </c>
      <c r="C618" s="48" t="s">
        <v>110</v>
      </c>
      <c r="D618" s="48" t="s">
        <v>293</v>
      </c>
      <c r="E618" s="53">
        <v>3</v>
      </c>
      <c r="F618" s="102">
        <v>16.57</v>
      </c>
      <c r="G618" s="102">
        <v>49.71</v>
      </c>
    </row>
    <row r="619" spans="1:7" ht="25.5" x14ac:dyDescent="0.25">
      <c r="A619" s="54" t="s">
        <v>315</v>
      </c>
      <c r="B619" s="47" t="s">
        <v>316</v>
      </c>
      <c r="C619" s="48" t="s">
        <v>110</v>
      </c>
      <c r="D619" s="48" t="s">
        <v>293</v>
      </c>
      <c r="E619" s="53">
        <v>3</v>
      </c>
      <c r="F619" s="102">
        <v>13</v>
      </c>
      <c r="G619" s="102">
        <v>39</v>
      </c>
    </row>
    <row r="620" spans="1:7" x14ac:dyDescent="0.25">
      <c r="A620" s="81" t="s">
        <v>305</v>
      </c>
      <c r="B620" s="81"/>
      <c r="C620" s="81"/>
      <c r="D620" s="81"/>
      <c r="E620" s="81"/>
      <c r="F620" s="81"/>
      <c r="G620" s="55">
        <v>6.32</v>
      </c>
    </row>
    <row r="621" spans="1:7" x14ac:dyDescent="0.25">
      <c r="A621" s="81" t="s">
        <v>306</v>
      </c>
      <c r="B621" s="81"/>
      <c r="C621" s="81"/>
      <c r="D621" s="81"/>
      <c r="E621" s="81"/>
      <c r="F621" s="81"/>
      <c r="G621" s="55">
        <v>3.83</v>
      </c>
    </row>
    <row r="622" spans="1:7" x14ac:dyDescent="0.25">
      <c r="A622" s="81" t="s">
        <v>307</v>
      </c>
      <c r="B622" s="81"/>
      <c r="C622" s="81"/>
      <c r="D622" s="81"/>
      <c r="E622" s="81"/>
      <c r="F622" s="81"/>
      <c r="G622" s="55">
        <v>10.15</v>
      </c>
    </row>
    <row r="623" spans="1:7" x14ac:dyDescent="0.25">
      <c r="A623" s="81" t="s">
        <v>308</v>
      </c>
      <c r="B623" s="81"/>
      <c r="C623" s="81"/>
      <c r="D623" s="81"/>
      <c r="E623" s="81"/>
      <c r="F623" s="81"/>
      <c r="G623" s="55">
        <v>0</v>
      </c>
    </row>
    <row r="624" spans="1:7" x14ac:dyDescent="0.25">
      <c r="A624" s="81" t="s">
        <v>309</v>
      </c>
      <c r="B624" s="81"/>
      <c r="C624" s="81"/>
      <c r="D624" s="81"/>
      <c r="E624" s="81"/>
      <c r="F624" s="81"/>
      <c r="G624" s="55">
        <v>2.72</v>
      </c>
    </row>
    <row r="625" spans="1:7" x14ac:dyDescent="0.25">
      <c r="A625" s="81" t="s">
        <v>310</v>
      </c>
      <c r="B625" s="81"/>
      <c r="C625" s="81"/>
      <c r="D625" s="81"/>
      <c r="E625" s="81"/>
      <c r="F625" s="81"/>
      <c r="G625" s="55">
        <v>0</v>
      </c>
    </row>
    <row r="626" spans="1:7" x14ac:dyDescent="0.25">
      <c r="A626" s="81" t="s">
        <v>311</v>
      </c>
      <c r="B626" s="81"/>
      <c r="C626" s="81"/>
      <c r="D626" s="81"/>
      <c r="E626" s="81"/>
      <c r="F626" s="81"/>
      <c r="G626" s="55">
        <v>2.72</v>
      </c>
    </row>
    <row r="627" spans="1:7" x14ac:dyDescent="0.25">
      <c r="A627" s="81" t="s">
        <v>312</v>
      </c>
      <c r="B627" s="81"/>
      <c r="C627" s="81"/>
      <c r="D627" s="81"/>
      <c r="E627" s="81"/>
      <c r="F627" s="81"/>
      <c r="G627" s="104">
        <v>12.87</v>
      </c>
    </row>
    <row r="628" spans="1:7" x14ac:dyDescent="0.25">
      <c r="A628" s="81" t="s">
        <v>313</v>
      </c>
      <c r="B628" s="81"/>
      <c r="C628" s="81"/>
      <c r="D628" s="81"/>
      <c r="E628" s="81"/>
      <c r="F628" s="81"/>
      <c r="G628" s="55">
        <v>10</v>
      </c>
    </row>
    <row r="629" spans="1:7" x14ac:dyDescent="0.25">
      <c r="A629" s="81" t="s">
        <v>314</v>
      </c>
      <c r="B629" s="81"/>
      <c r="C629" s="81"/>
      <c r="D629" s="81"/>
      <c r="E629" s="81"/>
      <c r="F629" s="81"/>
      <c r="G629" s="55">
        <f>G627*G628</f>
        <v>128.69999999999999</v>
      </c>
    </row>
    <row r="630" spans="1:7" x14ac:dyDescent="0.25">
      <c r="A630" s="82"/>
      <c r="B630" s="82"/>
      <c r="C630" s="82"/>
      <c r="D630" s="82"/>
      <c r="E630" s="82"/>
      <c r="F630" s="82"/>
      <c r="G630" s="82"/>
    </row>
    <row r="631" spans="1:7" ht="63.75" x14ac:dyDescent="0.25">
      <c r="A631" s="46" t="s">
        <v>595</v>
      </c>
      <c r="B631" s="46" t="s">
        <v>186</v>
      </c>
      <c r="C631" s="52" t="s">
        <v>110</v>
      </c>
      <c r="D631" s="52" t="s">
        <v>5</v>
      </c>
      <c r="E631" s="53"/>
      <c r="F631" s="49"/>
      <c r="G631" s="49"/>
    </row>
    <row r="632" spans="1:7" ht="51" x14ac:dyDescent="0.25">
      <c r="A632" s="54" t="s">
        <v>466</v>
      </c>
      <c r="B632" s="47" t="s">
        <v>467</v>
      </c>
      <c r="C632" s="48" t="s">
        <v>110</v>
      </c>
      <c r="D632" s="48" t="s">
        <v>293</v>
      </c>
      <c r="E632" s="53">
        <v>0.14000000000000001</v>
      </c>
      <c r="F632" s="102">
        <v>12.96</v>
      </c>
      <c r="G632" s="102">
        <v>1.81</v>
      </c>
    </row>
    <row r="633" spans="1:7" ht="51" x14ac:dyDescent="0.25">
      <c r="A633" s="54" t="s">
        <v>468</v>
      </c>
      <c r="B633" s="47" t="s">
        <v>469</v>
      </c>
      <c r="C633" s="48" t="s">
        <v>110</v>
      </c>
      <c r="D633" s="48" t="s">
        <v>293</v>
      </c>
      <c r="E633" s="53">
        <v>0.9</v>
      </c>
      <c r="F633" s="102">
        <v>16.59</v>
      </c>
      <c r="G633" s="102">
        <v>14.9</v>
      </c>
    </row>
    <row r="634" spans="1:7" x14ac:dyDescent="0.25">
      <c r="A634" s="81" t="s">
        <v>305</v>
      </c>
      <c r="B634" s="81"/>
      <c r="C634" s="81"/>
      <c r="D634" s="81"/>
      <c r="E634" s="81"/>
      <c r="F634" s="81"/>
      <c r="G634" s="55">
        <v>6.15</v>
      </c>
    </row>
    <row r="635" spans="1:7" x14ac:dyDescent="0.25">
      <c r="A635" s="81" t="s">
        <v>306</v>
      </c>
      <c r="B635" s="81"/>
      <c r="C635" s="81"/>
      <c r="D635" s="81"/>
      <c r="E635" s="81"/>
      <c r="F635" s="81"/>
      <c r="G635" s="55">
        <v>2.21</v>
      </c>
    </row>
    <row r="636" spans="1:7" x14ac:dyDescent="0.25">
      <c r="A636" s="81" t="s">
        <v>307</v>
      </c>
      <c r="B636" s="81"/>
      <c r="C636" s="81"/>
      <c r="D636" s="81"/>
      <c r="E636" s="81"/>
      <c r="F636" s="81"/>
      <c r="G636" s="55">
        <v>8.36</v>
      </c>
    </row>
    <row r="637" spans="1:7" x14ac:dyDescent="0.25">
      <c r="A637" s="81" t="s">
        <v>308</v>
      </c>
      <c r="B637" s="81"/>
      <c r="C637" s="81"/>
      <c r="D637" s="81"/>
      <c r="E637" s="81"/>
      <c r="F637" s="81"/>
      <c r="G637" s="55">
        <v>0</v>
      </c>
    </row>
    <row r="638" spans="1:7" x14ac:dyDescent="0.25">
      <c r="A638" s="81" t="s">
        <v>309</v>
      </c>
      <c r="B638" s="81"/>
      <c r="C638" s="81"/>
      <c r="D638" s="81"/>
      <c r="E638" s="81"/>
      <c r="F638" s="81"/>
      <c r="G638" s="55">
        <v>2.2400000000000002</v>
      </c>
    </row>
    <row r="639" spans="1:7" x14ac:dyDescent="0.25">
      <c r="A639" s="81" t="s">
        <v>310</v>
      </c>
      <c r="B639" s="81"/>
      <c r="C639" s="81"/>
      <c r="D639" s="81"/>
      <c r="E639" s="81"/>
      <c r="F639" s="81"/>
      <c r="G639" s="55">
        <v>0</v>
      </c>
    </row>
    <row r="640" spans="1:7" x14ac:dyDescent="0.25">
      <c r="A640" s="81" t="s">
        <v>311</v>
      </c>
      <c r="B640" s="81"/>
      <c r="C640" s="81"/>
      <c r="D640" s="81"/>
      <c r="E640" s="81"/>
      <c r="F640" s="81"/>
      <c r="G640" s="55">
        <v>2.2400000000000002</v>
      </c>
    </row>
    <row r="641" spans="1:7" x14ac:dyDescent="0.25">
      <c r="A641" s="81" t="s">
        <v>312</v>
      </c>
      <c r="B641" s="81"/>
      <c r="C641" s="81"/>
      <c r="D641" s="81"/>
      <c r="E641" s="81"/>
      <c r="F641" s="81"/>
      <c r="G641" s="104">
        <v>10.59</v>
      </c>
    </row>
    <row r="642" spans="1:7" x14ac:dyDescent="0.25">
      <c r="A642" s="81" t="s">
        <v>313</v>
      </c>
      <c r="B642" s="81"/>
      <c r="C642" s="81"/>
      <c r="D642" s="81"/>
      <c r="E642" s="81"/>
      <c r="F642" s="81"/>
      <c r="G642" s="55">
        <v>2</v>
      </c>
    </row>
    <row r="643" spans="1:7" x14ac:dyDescent="0.25">
      <c r="A643" s="81" t="s">
        <v>314</v>
      </c>
      <c r="B643" s="81"/>
      <c r="C643" s="81"/>
      <c r="D643" s="81"/>
      <c r="E643" s="81"/>
      <c r="F643" s="81"/>
      <c r="G643" s="55">
        <f>G641*G642</f>
        <v>21.18</v>
      </c>
    </row>
    <row r="644" spans="1:7" x14ac:dyDescent="0.25">
      <c r="A644" s="82"/>
      <c r="B644" s="82"/>
      <c r="C644" s="82"/>
      <c r="D644" s="82"/>
      <c r="E644" s="82"/>
      <c r="F644" s="82"/>
      <c r="G644" s="82"/>
    </row>
    <row r="645" spans="1:7" ht="63.75" x14ac:dyDescent="0.25">
      <c r="A645" s="46" t="s">
        <v>596</v>
      </c>
      <c r="B645" s="46" t="s">
        <v>188</v>
      </c>
      <c r="C645" s="52" t="s">
        <v>110</v>
      </c>
      <c r="D645" s="52" t="s">
        <v>5</v>
      </c>
      <c r="E645" s="53"/>
      <c r="F645" s="49"/>
      <c r="G645" s="49"/>
    </row>
    <row r="646" spans="1:7" ht="51" x14ac:dyDescent="0.25">
      <c r="A646" s="54" t="s">
        <v>466</v>
      </c>
      <c r="B646" s="47" t="s">
        <v>467</v>
      </c>
      <c r="C646" s="48" t="s">
        <v>110</v>
      </c>
      <c r="D646" s="48" t="s">
        <v>293</v>
      </c>
      <c r="E646" s="53">
        <v>0.11</v>
      </c>
      <c r="F646" s="102">
        <v>12.96</v>
      </c>
      <c r="G646" s="102">
        <v>1.43</v>
      </c>
    </row>
    <row r="647" spans="1:7" ht="51" x14ac:dyDescent="0.25">
      <c r="A647" s="54" t="s">
        <v>468</v>
      </c>
      <c r="B647" s="47" t="s">
        <v>469</v>
      </c>
      <c r="C647" s="48" t="s">
        <v>110</v>
      </c>
      <c r="D647" s="48" t="s">
        <v>293</v>
      </c>
      <c r="E647" s="53">
        <v>0.78</v>
      </c>
      <c r="F647" s="102">
        <v>16.59</v>
      </c>
      <c r="G647" s="102">
        <v>12.97</v>
      </c>
    </row>
    <row r="648" spans="1:7" ht="51" x14ac:dyDescent="0.25">
      <c r="A648" s="54" t="s">
        <v>470</v>
      </c>
      <c r="B648" s="47" t="s">
        <v>471</v>
      </c>
      <c r="C648" s="48" t="s">
        <v>110</v>
      </c>
      <c r="D648" s="48" t="s">
        <v>118</v>
      </c>
      <c r="E648" s="53">
        <v>0.01</v>
      </c>
      <c r="F648" s="102">
        <v>386.19</v>
      </c>
      <c r="G648" s="102">
        <v>2.3199999999999998</v>
      </c>
    </row>
    <row r="649" spans="1:7" x14ac:dyDescent="0.25">
      <c r="A649" s="81" t="s">
        <v>305</v>
      </c>
      <c r="B649" s="81"/>
      <c r="C649" s="81"/>
      <c r="D649" s="81"/>
      <c r="E649" s="81"/>
      <c r="F649" s="81"/>
      <c r="G649" s="55">
        <v>5.53</v>
      </c>
    </row>
    <row r="650" spans="1:7" x14ac:dyDescent="0.25">
      <c r="A650" s="81" t="s">
        <v>306</v>
      </c>
      <c r="B650" s="81"/>
      <c r="C650" s="81"/>
      <c r="D650" s="81"/>
      <c r="E650" s="81"/>
      <c r="F650" s="81"/>
      <c r="G650" s="55">
        <v>2.83</v>
      </c>
    </row>
    <row r="651" spans="1:7" x14ac:dyDescent="0.25">
      <c r="A651" s="81" t="s">
        <v>307</v>
      </c>
      <c r="B651" s="81"/>
      <c r="C651" s="81"/>
      <c r="D651" s="81"/>
      <c r="E651" s="81"/>
      <c r="F651" s="81"/>
      <c r="G651" s="55">
        <v>8.36</v>
      </c>
    </row>
    <row r="652" spans="1:7" x14ac:dyDescent="0.25">
      <c r="A652" s="81" t="s">
        <v>308</v>
      </c>
      <c r="B652" s="81"/>
      <c r="C652" s="81"/>
      <c r="D652" s="81"/>
      <c r="E652" s="81"/>
      <c r="F652" s="81"/>
      <c r="G652" s="55">
        <v>0</v>
      </c>
    </row>
    <row r="653" spans="1:7" x14ac:dyDescent="0.25">
      <c r="A653" s="81" t="s">
        <v>309</v>
      </c>
      <c r="B653" s="81"/>
      <c r="C653" s="81"/>
      <c r="D653" s="81"/>
      <c r="E653" s="81"/>
      <c r="F653" s="81"/>
      <c r="G653" s="55">
        <v>2.2400000000000002</v>
      </c>
    </row>
    <row r="654" spans="1:7" x14ac:dyDescent="0.25">
      <c r="A654" s="81" t="s">
        <v>310</v>
      </c>
      <c r="B654" s="81"/>
      <c r="C654" s="81"/>
      <c r="D654" s="81"/>
      <c r="E654" s="81"/>
      <c r="F654" s="81"/>
      <c r="G654" s="55">
        <v>0</v>
      </c>
    </row>
    <row r="655" spans="1:7" x14ac:dyDescent="0.25">
      <c r="A655" s="81" t="s">
        <v>311</v>
      </c>
      <c r="B655" s="81"/>
      <c r="C655" s="81"/>
      <c r="D655" s="81"/>
      <c r="E655" s="81"/>
      <c r="F655" s="81"/>
      <c r="G655" s="55">
        <v>2.2400000000000002</v>
      </c>
    </row>
    <row r="656" spans="1:7" x14ac:dyDescent="0.25">
      <c r="A656" s="81" t="s">
        <v>312</v>
      </c>
      <c r="B656" s="81"/>
      <c r="C656" s="81"/>
      <c r="D656" s="81"/>
      <c r="E656" s="81"/>
      <c r="F656" s="81"/>
      <c r="G656" s="104">
        <v>10.6</v>
      </c>
    </row>
    <row r="657" spans="1:7" x14ac:dyDescent="0.25">
      <c r="A657" s="81" t="s">
        <v>313</v>
      </c>
      <c r="B657" s="81"/>
      <c r="C657" s="81"/>
      <c r="D657" s="81"/>
      <c r="E657" s="81"/>
      <c r="F657" s="81"/>
      <c r="G657" s="55">
        <v>2</v>
      </c>
    </row>
    <row r="658" spans="1:7" x14ac:dyDescent="0.25">
      <c r="A658" s="81" t="s">
        <v>314</v>
      </c>
      <c r="B658" s="81"/>
      <c r="C658" s="81"/>
      <c r="D658" s="81"/>
      <c r="E658" s="81"/>
      <c r="F658" s="81"/>
      <c r="G658" s="55">
        <f>G656*G657</f>
        <v>21.2</v>
      </c>
    </row>
    <row r="659" spans="1:7" x14ac:dyDescent="0.25">
      <c r="A659" s="82"/>
      <c r="B659" s="82"/>
      <c r="C659" s="82"/>
      <c r="D659" s="82"/>
      <c r="E659" s="82"/>
      <c r="F659" s="82"/>
      <c r="G659" s="82"/>
    </row>
    <row r="660" spans="1:7" ht="76.5" x14ac:dyDescent="0.25">
      <c r="A660" s="46" t="s">
        <v>597</v>
      </c>
      <c r="B660" s="46" t="s">
        <v>190</v>
      </c>
      <c r="C660" s="52" t="s">
        <v>110</v>
      </c>
      <c r="D660" s="52" t="s">
        <v>5</v>
      </c>
      <c r="E660" s="53"/>
      <c r="F660" s="49"/>
      <c r="G660" s="49"/>
    </row>
    <row r="661" spans="1:7" ht="38.25" x14ac:dyDescent="0.25">
      <c r="A661" s="54">
        <v>2673</v>
      </c>
      <c r="B661" s="47" t="s">
        <v>472</v>
      </c>
      <c r="C661" s="48" t="s">
        <v>302</v>
      </c>
      <c r="D661" s="48" t="s">
        <v>5</v>
      </c>
      <c r="E661" s="53">
        <v>10.88</v>
      </c>
      <c r="F661" s="102">
        <v>2.25</v>
      </c>
      <c r="G661" s="102">
        <v>24.48</v>
      </c>
    </row>
    <row r="662" spans="1:7" ht="25.5" x14ac:dyDescent="0.25">
      <c r="A662" s="54">
        <v>34562</v>
      </c>
      <c r="B662" s="47" t="s">
        <v>473</v>
      </c>
      <c r="C662" s="48" t="s">
        <v>302</v>
      </c>
      <c r="D662" s="48" t="s">
        <v>323</v>
      </c>
      <c r="E662" s="53">
        <v>0.02</v>
      </c>
      <c r="F662" s="102">
        <v>10.35</v>
      </c>
      <c r="G662" s="102">
        <v>0.18</v>
      </c>
    </row>
    <row r="663" spans="1:7" ht="38.25" x14ac:dyDescent="0.25">
      <c r="A663" s="54" t="s">
        <v>458</v>
      </c>
      <c r="B663" s="47" t="s">
        <v>459</v>
      </c>
      <c r="C663" s="48" t="s">
        <v>110</v>
      </c>
      <c r="D663" s="48" t="s">
        <v>293</v>
      </c>
      <c r="E663" s="53">
        <v>0.91</v>
      </c>
      <c r="F663" s="102">
        <v>12.88</v>
      </c>
      <c r="G663" s="102">
        <v>11.71</v>
      </c>
    </row>
    <row r="664" spans="1:7" ht="38.25" x14ac:dyDescent="0.25">
      <c r="A664" s="54" t="s">
        <v>328</v>
      </c>
      <c r="B664" s="47" t="s">
        <v>329</v>
      </c>
      <c r="C664" s="48" t="s">
        <v>110</v>
      </c>
      <c r="D664" s="48" t="s">
        <v>293</v>
      </c>
      <c r="E664" s="53">
        <v>0.91</v>
      </c>
      <c r="F664" s="102">
        <v>16.57</v>
      </c>
      <c r="G664" s="102">
        <v>15.07</v>
      </c>
    </row>
    <row r="665" spans="1:7" x14ac:dyDescent="0.25">
      <c r="A665" s="81" t="s">
        <v>305</v>
      </c>
      <c r="B665" s="81"/>
      <c r="C665" s="81"/>
      <c r="D665" s="81"/>
      <c r="E665" s="81"/>
      <c r="F665" s="81"/>
      <c r="G665" s="55">
        <v>1.78</v>
      </c>
    </row>
    <row r="666" spans="1:7" x14ac:dyDescent="0.25">
      <c r="A666" s="81" t="s">
        <v>306</v>
      </c>
      <c r="B666" s="81"/>
      <c r="C666" s="81"/>
      <c r="D666" s="81"/>
      <c r="E666" s="81"/>
      <c r="F666" s="81"/>
      <c r="G666" s="55">
        <v>3.03</v>
      </c>
    </row>
    <row r="667" spans="1:7" x14ac:dyDescent="0.25">
      <c r="A667" s="81" t="s">
        <v>307</v>
      </c>
      <c r="B667" s="81"/>
      <c r="C667" s="81"/>
      <c r="D667" s="81"/>
      <c r="E667" s="81"/>
      <c r="F667" s="81"/>
      <c r="G667" s="55">
        <v>4.8099999999999996</v>
      </c>
    </row>
    <row r="668" spans="1:7" x14ac:dyDescent="0.25">
      <c r="A668" s="81" t="s">
        <v>308</v>
      </c>
      <c r="B668" s="81"/>
      <c r="C668" s="81"/>
      <c r="D668" s="81"/>
      <c r="E668" s="81"/>
      <c r="F668" s="81"/>
      <c r="G668" s="55">
        <v>0</v>
      </c>
    </row>
    <row r="669" spans="1:7" x14ac:dyDescent="0.25">
      <c r="A669" s="81" t="s">
        <v>309</v>
      </c>
      <c r="B669" s="81"/>
      <c r="C669" s="81"/>
      <c r="D669" s="81"/>
      <c r="E669" s="81"/>
      <c r="F669" s="81"/>
      <c r="G669" s="55">
        <v>1.29</v>
      </c>
    </row>
    <row r="670" spans="1:7" x14ac:dyDescent="0.25">
      <c r="A670" s="81" t="s">
        <v>310</v>
      </c>
      <c r="B670" s="81"/>
      <c r="C670" s="81"/>
      <c r="D670" s="81"/>
      <c r="E670" s="81"/>
      <c r="F670" s="81"/>
      <c r="G670" s="55">
        <v>0</v>
      </c>
    </row>
    <row r="671" spans="1:7" x14ac:dyDescent="0.25">
      <c r="A671" s="81" t="s">
        <v>311</v>
      </c>
      <c r="B671" s="81"/>
      <c r="C671" s="81"/>
      <c r="D671" s="81"/>
      <c r="E671" s="81"/>
      <c r="F671" s="81"/>
      <c r="G671" s="55">
        <v>1.29</v>
      </c>
    </row>
    <row r="672" spans="1:7" x14ac:dyDescent="0.25">
      <c r="A672" s="81" t="s">
        <v>312</v>
      </c>
      <c r="B672" s="81"/>
      <c r="C672" s="81"/>
      <c r="D672" s="81"/>
      <c r="E672" s="81"/>
      <c r="F672" s="81"/>
      <c r="G672" s="104">
        <v>6.1</v>
      </c>
    </row>
    <row r="673" spans="1:7" x14ac:dyDescent="0.25">
      <c r="A673" s="81" t="s">
        <v>313</v>
      </c>
      <c r="B673" s="81"/>
      <c r="C673" s="81"/>
      <c r="D673" s="81"/>
      <c r="E673" s="81"/>
      <c r="F673" s="81"/>
      <c r="G673" s="55">
        <v>10.7</v>
      </c>
    </row>
    <row r="674" spans="1:7" x14ac:dyDescent="0.25">
      <c r="A674" s="81" t="s">
        <v>314</v>
      </c>
      <c r="B674" s="81"/>
      <c r="C674" s="81"/>
      <c r="D674" s="81"/>
      <c r="E674" s="81"/>
      <c r="F674" s="81"/>
      <c r="G674" s="55">
        <f>G672*G673</f>
        <v>65.27</v>
      </c>
    </row>
    <row r="675" spans="1:7" x14ac:dyDescent="0.25">
      <c r="A675" s="82"/>
      <c r="B675" s="82"/>
      <c r="C675" s="82"/>
      <c r="D675" s="82"/>
      <c r="E675" s="82"/>
      <c r="F675" s="82"/>
      <c r="G675" s="82"/>
    </row>
    <row r="676" spans="1:7" ht="76.5" x14ac:dyDescent="0.25">
      <c r="A676" s="46" t="s">
        <v>598</v>
      </c>
      <c r="B676" s="46" t="s">
        <v>192</v>
      </c>
      <c r="C676" s="52" t="s">
        <v>110</v>
      </c>
      <c r="D676" s="52" t="s">
        <v>5</v>
      </c>
      <c r="E676" s="53"/>
      <c r="F676" s="49"/>
      <c r="G676" s="49"/>
    </row>
    <row r="677" spans="1:7" ht="38.25" x14ac:dyDescent="0.25">
      <c r="A677" s="54">
        <v>2674</v>
      </c>
      <c r="B677" s="47" t="s">
        <v>474</v>
      </c>
      <c r="C677" s="48" t="s">
        <v>302</v>
      </c>
      <c r="D677" s="48" t="s">
        <v>5</v>
      </c>
      <c r="E677" s="53">
        <v>9.76</v>
      </c>
      <c r="F677" s="102">
        <v>2.8</v>
      </c>
      <c r="G677" s="102">
        <v>27.34</v>
      </c>
    </row>
    <row r="678" spans="1:7" ht="25.5" x14ac:dyDescent="0.25">
      <c r="A678" s="54">
        <v>34562</v>
      </c>
      <c r="B678" s="47" t="s">
        <v>473</v>
      </c>
      <c r="C678" s="48" t="s">
        <v>302</v>
      </c>
      <c r="D678" s="48" t="s">
        <v>323</v>
      </c>
      <c r="E678" s="53">
        <v>0.02</v>
      </c>
      <c r="F678" s="102">
        <v>10.35</v>
      </c>
      <c r="G678" s="102">
        <v>0.18</v>
      </c>
    </row>
    <row r="679" spans="1:7" ht="38.25" x14ac:dyDescent="0.25">
      <c r="A679" s="54" t="s">
        <v>458</v>
      </c>
      <c r="B679" s="47" t="s">
        <v>459</v>
      </c>
      <c r="C679" s="48" t="s">
        <v>110</v>
      </c>
      <c r="D679" s="48" t="s">
        <v>293</v>
      </c>
      <c r="E679" s="53">
        <v>0.98</v>
      </c>
      <c r="F679" s="102">
        <v>12.88</v>
      </c>
      <c r="G679" s="102">
        <v>12.61</v>
      </c>
    </row>
    <row r="680" spans="1:7" ht="38.25" x14ac:dyDescent="0.25">
      <c r="A680" s="54" t="s">
        <v>328</v>
      </c>
      <c r="B680" s="47" t="s">
        <v>329</v>
      </c>
      <c r="C680" s="48" t="s">
        <v>110</v>
      </c>
      <c r="D680" s="48" t="s">
        <v>293</v>
      </c>
      <c r="E680" s="53">
        <v>0.98</v>
      </c>
      <c r="F680" s="102">
        <v>16.57</v>
      </c>
      <c r="G680" s="102">
        <v>16.22</v>
      </c>
    </row>
    <row r="681" spans="1:7" x14ac:dyDescent="0.25">
      <c r="A681" s="81" t="s">
        <v>305</v>
      </c>
      <c r="B681" s="81"/>
      <c r="C681" s="81"/>
      <c r="D681" s="81"/>
      <c r="E681" s="81"/>
      <c r="F681" s="81"/>
      <c r="G681" s="55">
        <v>2.14</v>
      </c>
    </row>
    <row r="682" spans="1:7" x14ac:dyDescent="0.25">
      <c r="A682" s="81" t="s">
        <v>306</v>
      </c>
      <c r="B682" s="81"/>
      <c r="C682" s="81"/>
      <c r="D682" s="81"/>
      <c r="E682" s="81"/>
      <c r="F682" s="81"/>
      <c r="G682" s="55">
        <v>3.73</v>
      </c>
    </row>
    <row r="683" spans="1:7" x14ac:dyDescent="0.25">
      <c r="A683" s="81" t="s">
        <v>307</v>
      </c>
      <c r="B683" s="81"/>
      <c r="C683" s="81"/>
      <c r="D683" s="81"/>
      <c r="E683" s="81"/>
      <c r="F683" s="81"/>
      <c r="G683" s="55">
        <v>5.87</v>
      </c>
    </row>
    <row r="684" spans="1:7" x14ac:dyDescent="0.25">
      <c r="A684" s="81" t="s">
        <v>308</v>
      </c>
      <c r="B684" s="81"/>
      <c r="C684" s="81"/>
      <c r="D684" s="81"/>
      <c r="E684" s="81"/>
      <c r="F684" s="81"/>
      <c r="G684" s="55">
        <v>0</v>
      </c>
    </row>
    <row r="685" spans="1:7" x14ac:dyDescent="0.25">
      <c r="A685" s="81" t="s">
        <v>309</v>
      </c>
      <c r="B685" s="81"/>
      <c r="C685" s="81"/>
      <c r="D685" s="81"/>
      <c r="E685" s="81"/>
      <c r="F685" s="81"/>
      <c r="G685" s="55">
        <v>1.57</v>
      </c>
    </row>
    <row r="686" spans="1:7" x14ac:dyDescent="0.25">
      <c r="A686" s="81" t="s">
        <v>310</v>
      </c>
      <c r="B686" s="81"/>
      <c r="C686" s="81"/>
      <c r="D686" s="81"/>
      <c r="E686" s="81"/>
      <c r="F686" s="81"/>
      <c r="G686" s="55">
        <v>0</v>
      </c>
    </row>
    <row r="687" spans="1:7" x14ac:dyDescent="0.25">
      <c r="A687" s="81" t="s">
        <v>311</v>
      </c>
      <c r="B687" s="81"/>
      <c r="C687" s="81"/>
      <c r="D687" s="81"/>
      <c r="E687" s="81"/>
      <c r="F687" s="81"/>
      <c r="G687" s="55">
        <v>1.57</v>
      </c>
    </row>
    <row r="688" spans="1:7" x14ac:dyDescent="0.25">
      <c r="A688" s="81" t="s">
        <v>312</v>
      </c>
      <c r="B688" s="81"/>
      <c r="C688" s="81"/>
      <c r="D688" s="81"/>
      <c r="E688" s="81"/>
      <c r="F688" s="81"/>
      <c r="G688" s="104">
        <v>7.44</v>
      </c>
    </row>
    <row r="689" spans="1:7" x14ac:dyDescent="0.25">
      <c r="A689" s="81" t="s">
        <v>313</v>
      </c>
      <c r="B689" s="81"/>
      <c r="C689" s="81"/>
      <c r="D689" s="81"/>
      <c r="E689" s="81"/>
      <c r="F689" s="81"/>
      <c r="G689" s="55">
        <v>9.6</v>
      </c>
    </row>
    <row r="690" spans="1:7" x14ac:dyDescent="0.25">
      <c r="A690" s="81" t="s">
        <v>314</v>
      </c>
      <c r="B690" s="81"/>
      <c r="C690" s="81"/>
      <c r="D690" s="81"/>
      <c r="E690" s="81"/>
      <c r="F690" s="81"/>
      <c r="G690" s="55">
        <f>G688*G689</f>
        <v>71.424000000000007</v>
      </c>
    </row>
    <row r="691" spans="1:7" x14ac:dyDescent="0.25">
      <c r="A691" s="82"/>
      <c r="B691" s="82"/>
      <c r="C691" s="82"/>
      <c r="D691" s="82"/>
      <c r="E691" s="82"/>
      <c r="F691" s="82"/>
      <c r="G691" s="82"/>
    </row>
    <row r="692" spans="1:7" ht="76.5" x14ac:dyDescent="0.25">
      <c r="A692" s="46" t="s">
        <v>599</v>
      </c>
      <c r="B692" s="46" t="s">
        <v>194</v>
      </c>
      <c r="C692" s="52" t="s">
        <v>110</v>
      </c>
      <c r="D692" s="52" t="s">
        <v>5</v>
      </c>
      <c r="E692" s="53"/>
      <c r="F692" s="49"/>
      <c r="G692" s="49"/>
    </row>
    <row r="693" spans="1:7" ht="38.25" x14ac:dyDescent="0.25">
      <c r="A693" s="54">
        <v>2685</v>
      </c>
      <c r="B693" s="47" t="s">
        <v>475</v>
      </c>
      <c r="C693" s="48" t="s">
        <v>302</v>
      </c>
      <c r="D693" s="48" t="s">
        <v>5</v>
      </c>
      <c r="E693" s="53">
        <v>3.66</v>
      </c>
      <c r="F693" s="102">
        <v>4.37</v>
      </c>
      <c r="G693" s="102">
        <v>16</v>
      </c>
    </row>
    <row r="694" spans="1:7" ht="25.5" x14ac:dyDescent="0.25">
      <c r="A694" s="54">
        <v>34562</v>
      </c>
      <c r="B694" s="47" t="s">
        <v>473</v>
      </c>
      <c r="C694" s="48" t="s">
        <v>302</v>
      </c>
      <c r="D694" s="48" t="s">
        <v>323</v>
      </c>
      <c r="E694" s="53">
        <v>0.01</v>
      </c>
      <c r="F694" s="102">
        <v>10.35</v>
      </c>
      <c r="G694" s="102">
        <v>7.0000000000000007E-2</v>
      </c>
    </row>
    <row r="695" spans="1:7" ht="38.25" x14ac:dyDescent="0.25">
      <c r="A695" s="54" t="s">
        <v>458</v>
      </c>
      <c r="B695" s="47" t="s">
        <v>459</v>
      </c>
      <c r="C695" s="48" t="s">
        <v>110</v>
      </c>
      <c r="D695" s="48" t="s">
        <v>293</v>
      </c>
      <c r="E695" s="53">
        <v>0.45</v>
      </c>
      <c r="F695" s="102">
        <v>12.88</v>
      </c>
      <c r="G695" s="102">
        <v>5.84</v>
      </c>
    </row>
    <row r="696" spans="1:7" ht="38.25" x14ac:dyDescent="0.25">
      <c r="A696" s="54" t="s">
        <v>328</v>
      </c>
      <c r="B696" s="47" t="s">
        <v>329</v>
      </c>
      <c r="C696" s="48" t="s">
        <v>110</v>
      </c>
      <c r="D696" s="48" t="s">
        <v>293</v>
      </c>
      <c r="E696" s="53">
        <v>0.45</v>
      </c>
      <c r="F696" s="102">
        <v>16.57</v>
      </c>
      <c r="G696" s="102">
        <v>7.52</v>
      </c>
    </row>
    <row r="697" spans="1:7" x14ac:dyDescent="0.25">
      <c r="A697" s="81" t="s">
        <v>305</v>
      </c>
      <c r="B697" s="81"/>
      <c r="C697" s="81"/>
      <c r="D697" s="81"/>
      <c r="E697" s="81"/>
      <c r="F697" s="81"/>
      <c r="G697" s="55">
        <v>2.64</v>
      </c>
    </row>
    <row r="698" spans="1:7" x14ac:dyDescent="0.25">
      <c r="A698" s="81" t="s">
        <v>306</v>
      </c>
      <c r="B698" s="81"/>
      <c r="C698" s="81"/>
      <c r="D698" s="81"/>
      <c r="E698" s="81"/>
      <c r="F698" s="81"/>
      <c r="G698" s="55">
        <v>5.54</v>
      </c>
    </row>
    <row r="699" spans="1:7" x14ac:dyDescent="0.25">
      <c r="A699" s="81" t="s">
        <v>307</v>
      </c>
      <c r="B699" s="81"/>
      <c r="C699" s="81"/>
      <c r="D699" s="81"/>
      <c r="E699" s="81"/>
      <c r="F699" s="81"/>
      <c r="G699" s="55">
        <v>8.18</v>
      </c>
    </row>
    <row r="700" spans="1:7" x14ac:dyDescent="0.25">
      <c r="A700" s="81" t="s">
        <v>308</v>
      </c>
      <c r="B700" s="81"/>
      <c r="C700" s="81"/>
      <c r="D700" s="81"/>
      <c r="E700" s="81"/>
      <c r="F700" s="81"/>
      <c r="G700" s="55">
        <v>0</v>
      </c>
    </row>
    <row r="701" spans="1:7" x14ac:dyDescent="0.25">
      <c r="A701" s="81" t="s">
        <v>309</v>
      </c>
      <c r="B701" s="81"/>
      <c r="C701" s="81"/>
      <c r="D701" s="81"/>
      <c r="E701" s="81"/>
      <c r="F701" s="81"/>
      <c r="G701" s="55">
        <v>2.19</v>
      </c>
    </row>
    <row r="702" spans="1:7" x14ac:dyDescent="0.25">
      <c r="A702" s="81" t="s">
        <v>310</v>
      </c>
      <c r="B702" s="81"/>
      <c r="C702" s="81"/>
      <c r="D702" s="81"/>
      <c r="E702" s="81"/>
      <c r="F702" s="81"/>
      <c r="G702" s="55">
        <v>0</v>
      </c>
    </row>
    <row r="703" spans="1:7" x14ac:dyDescent="0.25">
      <c r="A703" s="81" t="s">
        <v>311</v>
      </c>
      <c r="B703" s="81"/>
      <c r="C703" s="81"/>
      <c r="D703" s="81"/>
      <c r="E703" s="81"/>
      <c r="F703" s="81"/>
      <c r="G703" s="55">
        <v>2.19</v>
      </c>
    </row>
    <row r="704" spans="1:7" x14ac:dyDescent="0.25">
      <c r="A704" s="81" t="s">
        <v>312</v>
      </c>
      <c r="B704" s="81"/>
      <c r="C704" s="81"/>
      <c r="D704" s="81"/>
      <c r="E704" s="81"/>
      <c r="F704" s="81"/>
      <c r="G704" s="104">
        <v>10.36</v>
      </c>
    </row>
    <row r="705" spans="1:7" x14ac:dyDescent="0.25">
      <c r="A705" s="81" t="s">
        <v>313</v>
      </c>
      <c r="B705" s="81"/>
      <c r="C705" s="81"/>
      <c r="D705" s="81"/>
      <c r="E705" s="81"/>
      <c r="F705" s="81"/>
      <c r="G705" s="55">
        <v>3.6</v>
      </c>
    </row>
    <row r="706" spans="1:7" x14ac:dyDescent="0.25">
      <c r="A706" s="81" t="s">
        <v>314</v>
      </c>
      <c r="B706" s="81"/>
      <c r="C706" s="81"/>
      <c r="D706" s="81"/>
      <c r="E706" s="81"/>
      <c r="F706" s="81"/>
      <c r="G706" s="55">
        <f>G704*G705</f>
        <v>37.295999999999999</v>
      </c>
    </row>
    <row r="707" spans="1:7" x14ac:dyDescent="0.25">
      <c r="A707" s="82"/>
      <c r="B707" s="82"/>
      <c r="C707" s="82"/>
      <c r="D707" s="82"/>
      <c r="E707" s="82"/>
      <c r="F707" s="82"/>
      <c r="G707" s="82"/>
    </row>
    <row r="708" spans="1:7" ht="76.5" x14ac:dyDescent="0.25">
      <c r="A708" s="46" t="s">
        <v>600</v>
      </c>
      <c r="B708" s="46" t="s">
        <v>196</v>
      </c>
      <c r="C708" s="52" t="s">
        <v>110</v>
      </c>
      <c r="D708" s="52" t="s">
        <v>5</v>
      </c>
      <c r="E708" s="53"/>
      <c r="F708" s="49"/>
      <c r="G708" s="49"/>
    </row>
    <row r="709" spans="1:7" ht="38.25" x14ac:dyDescent="0.25">
      <c r="A709" s="54">
        <v>2684</v>
      </c>
      <c r="B709" s="47" t="s">
        <v>476</v>
      </c>
      <c r="C709" s="48" t="s">
        <v>302</v>
      </c>
      <c r="D709" s="48" t="s">
        <v>5</v>
      </c>
      <c r="E709" s="53">
        <v>11.59</v>
      </c>
      <c r="F709" s="102">
        <v>5.83</v>
      </c>
      <c r="G709" s="102">
        <v>67.59</v>
      </c>
    </row>
    <row r="710" spans="1:7" ht="25.5" x14ac:dyDescent="0.25">
      <c r="A710" s="54">
        <v>34562</v>
      </c>
      <c r="B710" s="47" t="s">
        <v>473</v>
      </c>
      <c r="C710" s="48" t="s">
        <v>302</v>
      </c>
      <c r="D710" s="48" t="s">
        <v>323</v>
      </c>
      <c r="E710" s="53">
        <v>0.03</v>
      </c>
      <c r="F710" s="102">
        <v>10.35</v>
      </c>
      <c r="G710" s="102">
        <v>0.27</v>
      </c>
    </row>
    <row r="711" spans="1:7" ht="38.25" x14ac:dyDescent="0.25">
      <c r="A711" s="54" t="s">
        <v>458</v>
      </c>
      <c r="B711" s="47" t="s">
        <v>459</v>
      </c>
      <c r="C711" s="48" t="s">
        <v>110</v>
      </c>
      <c r="D711" s="48" t="s">
        <v>293</v>
      </c>
      <c r="E711" s="53">
        <v>1.76</v>
      </c>
      <c r="F711" s="102">
        <v>12.88</v>
      </c>
      <c r="G711" s="102">
        <v>22.61</v>
      </c>
    </row>
    <row r="712" spans="1:7" ht="38.25" x14ac:dyDescent="0.25">
      <c r="A712" s="54" t="s">
        <v>328</v>
      </c>
      <c r="B712" s="47" t="s">
        <v>329</v>
      </c>
      <c r="C712" s="48" t="s">
        <v>110</v>
      </c>
      <c r="D712" s="48" t="s">
        <v>293</v>
      </c>
      <c r="E712" s="53">
        <v>1.76</v>
      </c>
      <c r="F712" s="102">
        <v>16.57</v>
      </c>
      <c r="G712" s="102">
        <v>29.09</v>
      </c>
    </row>
    <row r="713" spans="1:7" x14ac:dyDescent="0.25">
      <c r="A713" s="81" t="s">
        <v>305</v>
      </c>
      <c r="B713" s="81"/>
      <c r="C713" s="81"/>
      <c r="D713" s="81"/>
      <c r="E713" s="81"/>
      <c r="F713" s="81"/>
      <c r="G713" s="55">
        <v>3.23</v>
      </c>
    </row>
    <row r="714" spans="1:7" x14ac:dyDescent="0.25">
      <c r="A714" s="81" t="s">
        <v>306</v>
      </c>
      <c r="B714" s="81"/>
      <c r="C714" s="81"/>
      <c r="D714" s="81"/>
      <c r="E714" s="81"/>
      <c r="F714" s="81"/>
      <c r="G714" s="55">
        <v>7.26</v>
      </c>
    </row>
    <row r="715" spans="1:7" x14ac:dyDescent="0.25">
      <c r="A715" s="81" t="s">
        <v>307</v>
      </c>
      <c r="B715" s="81"/>
      <c r="C715" s="81"/>
      <c r="D715" s="81"/>
      <c r="E715" s="81"/>
      <c r="F715" s="81"/>
      <c r="G715" s="55">
        <v>10.49</v>
      </c>
    </row>
    <row r="716" spans="1:7" x14ac:dyDescent="0.25">
      <c r="A716" s="81" t="s">
        <v>308</v>
      </c>
      <c r="B716" s="81"/>
      <c r="C716" s="81"/>
      <c r="D716" s="81"/>
      <c r="E716" s="81"/>
      <c r="F716" s="81"/>
      <c r="G716" s="55">
        <v>0</v>
      </c>
    </row>
    <row r="717" spans="1:7" x14ac:dyDescent="0.25">
      <c r="A717" s="81" t="s">
        <v>309</v>
      </c>
      <c r="B717" s="81"/>
      <c r="C717" s="81"/>
      <c r="D717" s="81"/>
      <c r="E717" s="81"/>
      <c r="F717" s="81"/>
      <c r="G717" s="55">
        <v>2.81</v>
      </c>
    </row>
    <row r="718" spans="1:7" x14ac:dyDescent="0.25">
      <c r="A718" s="81" t="s">
        <v>310</v>
      </c>
      <c r="B718" s="81"/>
      <c r="C718" s="81"/>
      <c r="D718" s="81"/>
      <c r="E718" s="81"/>
      <c r="F718" s="81"/>
      <c r="G718" s="55">
        <v>0</v>
      </c>
    </row>
    <row r="719" spans="1:7" x14ac:dyDescent="0.25">
      <c r="A719" s="81" t="s">
        <v>311</v>
      </c>
      <c r="B719" s="81"/>
      <c r="C719" s="81"/>
      <c r="D719" s="81"/>
      <c r="E719" s="81"/>
      <c r="F719" s="81"/>
      <c r="G719" s="55">
        <v>2.81</v>
      </c>
    </row>
    <row r="720" spans="1:7" x14ac:dyDescent="0.25">
      <c r="A720" s="81" t="s">
        <v>312</v>
      </c>
      <c r="B720" s="81"/>
      <c r="C720" s="81"/>
      <c r="D720" s="81"/>
      <c r="E720" s="81"/>
      <c r="F720" s="81"/>
      <c r="G720" s="104">
        <v>13.3</v>
      </c>
    </row>
    <row r="721" spans="1:7" x14ac:dyDescent="0.25">
      <c r="A721" s="81" t="s">
        <v>313</v>
      </c>
      <c r="B721" s="81"/>
      <c r="C721" s="81"/>
      <c r="D721" s="81"/>
      <c r="E721" s="81"/>
      <c r="F721" s="81"/>
      <c r="G721" s="55">
        <v>11.4</v>
      </c>
    </row>
    <row r="722" spans="1:7" x14ac:dyDescent="0.25">
      <c r="A722" s="81" t="s">
        <v>314</v>
      </c>
      <c r="B722" s="81"/>
      <c r="C722" s="81"/>
      <c r="D722" s="81"/>
      <c r="E722" s="81"/>
      <c r="F722" s="81"/>
      <c r="G722" s="55">
        <f>G720*G721</f>
        <v>151.62</v>
      </c>
    </row>
    <row r="723" spans="1:7" x14ac:dyDescent="0.25">
      <c r="A723" s="82"/>
      <c r="B723" s="82"/>
      <c r="C723" s="82"/>
      <c r="D723" s="82"/>
      <c r="E723" s="82"/>
      <c r="F723" s="82"/>
      <c r="G723" s="82"/>
    </row>
    <row r="724" spans="1:7" ht="76.5" x14ac:dyDescent="0.25">
      <c r="A724" s="46" t="s">
        <v>601</v>
      </c>
      <c r="B724" s="46" t="s">
        <v>198</v>
      </c>
      <c r="C724" s="52" t="s">
        <v>110</v>
      </c>
      <c r="D724" s="52" t="s">
        <v>5</v>
      </c>
      <c r="E724" s="53"/>
      <c r="F724" s="49"/>
      <c r="G724" s="49"/>
    </row>
    <row r="725" spans="1:7" ht="38.25" x14ac:dyDescent="0.25">
      <c r="A725" s="54">
        <v>2674</v>
      </c>
      <c r="B725" s="47" t="s">
        <v>474</v>
      </c>
      <c r="C725" s="48" t="s">
        <v>302</v>
      </c>
      <c r="D725" s="48" t="s">
        <v>5</v>
      </c>
      <c r="E725" s="53">
        <v>4.07</v>
      </c>
      <c r="F725" s="102">
        <v>2.8</v>
      </c>
      <c r="G725" s="102">
        <v>11.39</v>
      </c>
    </row>
    <row r="726" spans="1:7" ht="38.25" x14ac:dyDescent="0.25">
      <c r="A726" s="54" t="s">
        <v>458</v>
      </c>
      <c r="B726" s="47" t="s">
        <v>459</v>
      </c>
      <c r="C726" s="48" t="s">
        <v>110</v>
      </c>
      <c r="D726" s="48" t="s">
        <v>293</v>
      </c>
      <c r="E726" s="53">
        <v>0.68</v>
      </c>
      <c r="F726" s="102">
        <v>12.88</v>
      </c>
      <c r="G726" s="102">
        <v>8.76</v>
      </c>
    </row>
    <row r="727" spans="1:7" ht="38.25" x14ac:dyDescent="0.25">
      <c r="A727" s="54" t="s">
        <v>328</v>
      </c>
      <c r="B727" s="47" t="s">
        <v>329</v>
      </c>
      <c r="C727" s="48" t="s">
        <v>110</v>
      </c>
      <c r="D727" s="48" t="s">
        <v>293</v>
      </c>
      <c r="E727" s="53">
        <v>0.68</v>
      </c>
      <c r="F727" s="102">
        <v>16.57</v>
      </c>
      <c r="G727" s="102">
        <v>11.27</v>
      </c>
    </row>
    <row r="728" spans="1:7" x14ac:dyDescent="0.25">
      <c r="A728" s="81" t="s">
        <v>305</v>
      </c>
      <c r="B728" s="81"/>
      <c r="C728" s="81"/>
      <c r="D728" s="81"/>
      <c r="E728" s="81"/>
      <c r="F728" s="81"/>
      <c r="G728" s="55">
        <v>3.56</v>
      </c>
    </row>
    <row r="729" spans="1:7" x14ac:dyDescent="0.25">
      <c r="A729" s="81" t="s">
        <v>306</v>
      </c>
      <c r="B729" s="81"/>
      <c r="C729" s="81"/>
      <c r="D729" s="81"/>
      <c r="E729" s="81"/>
      <c r="F729" s="81"/>
      <c r="G729" s="55">
        <v>4.29</v>
      </c>
    </row>
    <row r="730" spans="1:7" x14ac:dyDescent="0.25">
      <c r="A730" s="81" t="s">
        <v>307</v>
      </c>
      <c r="B730" s="81"/>
      <c r="C730" s="81"/>
      <c r="D730" s="81"/>
      <c r="E730" s="81"/>
      <c r="F730" s="81"/>
      <c r="G730" s="55">
        <v>7.85</v>
      </c>
    </row>
    <row r="731" spans="1:7" x14ac:dyDescent="0.25">
      <c r="A731" s="81" t="s">
        <v>308</v>
      </c>
      <c r="B731" s="81"/>
      <c r="C731" s="81"/>
      <c r="D731" s="81"/>
      <c r="E731" s="81"/>
      <c r="F731" s="81"/>
      <c r="G731" s="55">
        <v>0</v>
      </c>
    </row>
    <row r="732" spans="1:7" x14ac:dyDescent="0.25">
      <c r="A732" s="81" t="s">
        <v>309</v>
      </c>
      <c r="B732" s="81"/>
      <c r="C732" s="81"/>
      <c r="D732" s="81"/>
      <c r="E732" s="81"/>
      <c r="F732" s="81"/>
      <c r="G732" s="55">
        <v>2.1</v>
      </c>
    </row>
    <row r="733" spans="1:7" x14ac:dyDescent="0.25">
      <c r="A733" s="81" t="s">
        <v>310</v>
      </c>
      <c r="B733" s="81"/>
      <c r="C733" s="81"/>
      <c r="D733" s="81"/>
      <c r="E733" s="81"/>
      <c r="F733" s="81"/>
      <c r="G733" s="55">
        <v>0</v>
      </c>
    </row>
    <row r="734" spans="1:7" x14ac:dyDescent="0.25">
      <c r="A734" s="81" t="s">
        <v>311</v>
      </c>
      <c r="B734" s="81"/>
      <c r="C734" s="81"/>
      <c r="D734" s="81"/>
      <c r="E734" s="81"/>
      <c r="F734" s="81"/>
      <c r="G734" s="55">
        <v>2.1</v>
      </c>
    </row>
    <row r="735" spans="1:7" x14ac:dyDescent="0.25">
      <c r="A735" s="81" t="s">
        <v>312</v>
      </c>
      <c r="B735" s="81"/>
      <c r="C735" s="81"/>
      <c r="D735" s="81"/>
      <c r="E735" s="81"/>
      <c r="F735" s="81"/>
      <c r="G735" s="104">
        <v>9.9600000000000009</v>
      </c>
    </row>
    <row r="736" spans="1:7" x14ac:dyDescent="0.25">
      <c r="A736" s="81" t="s">
        <v>313</v>
      </c>
      <c r="B736" s="81"/>
      <c r="C736" s="81"/>
      <c r="D736" s="81"/>
      <c r="E736" s="81"/>
      <c r="F736" s="81"/>
      <c r="G736" s="55">
        <v>4</v>
      </c>
    </row>
    <row r="737" spans="1:7" x14ac:dyDescent="0.25">
      <c r="A737" s="81" t="s">
        <v>314</v>
      </c>
      <c r="B737" s="81"/>
      <c r="C737" s="81"/>
      <c r="D737" s="81"/>
      <c r="E737" s="81"/>
      <c r="F737" s="81"/>
      <c r="G737" s="55">
        <f>G735*G736</f>
        <v>39.840000000000003</v>
      </c>
    </row>
    <row r="738" spans="1:7" x14ac:dyDescent="0.25">
      <c r="A738" s="82"/>
      <c r="B738" s="82"/>
      <c r="C738" s="82"/>
      <c r="D738" s="82"/>
      <c r="E738" s="82"/>
      <c r="F738" s="82"/>
      <c r="G738" s="82"/>
    </row>
    <row r="739" spans="1:7" ht="76.5" x14ac:dyDescent="0.25">
      <c r="A739" s="46" t="s">
        <v>602</v>
      </c>
      <c r="B739" s="46" t="s">
        <v>200</v>
      </c>
      <c r="C739" s="52" t="s">
        <v>110</v>
      </c>
      <c r="D739" s="52" t="s">
        <v>5</v>
      </c>
      <c r="E739" s="53"/>
      <c r="F739" s="49"/>
      <c r="G739" s="49"/>
    </row>
    <row r="740" spans="1:7" ht="38.25" x14ac:dyDescent="0.25">
      <c r="A740" s="54">
        <v>2685</v>
      </c>
      <c r="B740" s="47" t="s">
        <v>475</v>
      </c>
      <c r="C740" s="48" t="s">
        <v>302</v>
      </c>
      <c r="D740" s="48" t="s">
        <v>5</v>
      </c>
      <c r="E740" s="53">
        <v>2.0299999999999998</v>
      </c>
      <c r="F740" s="102">
        <v>4.37</v>
      </c>
      <c r="G740" s="102">
        <v>8.89</v>
      </c>
    </row>
    <row r="741" spans="1:7" ht="38.25" x14ac:dyDescent="0.25">
      <c r="A741" s="54" t="s">
        <v>458</v>
      </c>
      <c r="B741" s="47" t="s">
        <v>459</v>
      </c>
      <c r="C741" s="48" t="s">
        <v>110</v>
      </c>
      <c r="D741" s="48" t="s">
        <v>293</v>
      </c>
      <c r="E741" s="53">
        <v>0.39</v>
      </c>
      <c r="F741" s="102">
        <v>12.88</v>
      </c>
      <c r="G741" s="102">
        <v>5</v>
      </c>
    </row>
    <row r="742" spans="1:7" ht="38.25" x14ac:dyDescent="0.25">
      <c r="A742" s="54" t="s">
        <v>328</v>
      </c>
      <c r="B742" s="47" t="s">
        <v>329</v>
      </c>
      <c r="C742" s="48" t="s">
        <v>110</v>
      </c>
      <c r="D742" s="48" t="s">
        <v>293</v>
      </c>
      <c r="E742" s="53">
        <v>0.39</v>
      </c>
      <c r="F742" s="102">
        <v>16.57</v>
      </c>
      <c r="G742" s="102">
        <v>6.43</v>
      </c>
    </row>
    <row r="743" spans="1:7" x14ac:dyDescent="0.25">
      <c r="A743" s="81" t="s">
        <v>305</v>
      </c>
      <c r="B743" s="81"/>
      <c r="C743" s="81"/>
      <c r="D743" s="81"/>
      <c r="E743" s="81"/>
      <c r="F743" s="81"/>
      <c r="G743" s="55">
        <v>4.0599999999999996</v>
      </c>
    </row>
    <row r="744" spans="1:7" x14ac:dyDescent="0.25">
      <c r="A744" s="81" t="s">
        <v>306</v>
      </c>
      <c r="B744" s="81"/>
      <c r="C744" s="81"/>
      <c r="D744" s="81"/>
      <c r="E744" s="81"/>
      <c r="F744" s="81"/>
      <c r="G744" s="55">
        <v>6.09</v>
      </c>
    </row>
    <row r="745" spans="1:7" x14ac:dyDescent="0.25">
      <c r="A745" s="81" t="s">
        <v>307</v>
      </c>
      <c r="B745" s="81"/>
      <c r="C745" s="81"/>
      <c r="D745" s="81"/>
      <c r="E745" s="81"/>
      <c r="F745" s="81"/>
      <c r="G745" s="55">
        <v>10.16</v>
      </c>
    </row>
    <row r="746" spans="1:7" x14ac:dyDescent="0.25">
      <c r="A746" s="81" t="s">
        <v>308</v>
      </c>
      <c r="B746" s="81"/>
      <c r="C746" s="81"/>
      <c r="D746" s="81"/>
      <c r="E746" s="81"/>
      <c r="F746" s="81"/>
      <c r="G746" s="55">
        <v>0</v>
      </c>
    </row>
    <row r="747" spans="1:7" x14ac:dyDescent="0.25">
      <c r="A747" s="81" t="s">
        <v>309</v>
      </c>
      <c r="B747" s="81"/>
      <c r="C747" s="81"/>
      <c r="D747" s="81"/>
      <c r="E747" s="81"/>
      <c r="F747" s="81"/>
      <c r="G747" s="55">
        <v>2.72</v>
      </c>
    </row>
    <row r="748" spans="1:7" x14ac:dyDescent="0.25">
      <c r="A748" s="81" t="s">
        <v>310</v>
      </c>
      <c r="B748" s="81"/>
      <c r="C748" s="81"/>
      <c r="D748" s="81"/>
      <c r="E748" s="81"/>
      <c r="F748" s="81"/>
      <c r="G748" s="55">
        <v>0</v>
      </c>
    </row>
    <row r="749" spans="1:7" x14ac:dyDescent="0.25">
      <c r="A749" s="81" t="s">
        <v>311</v>
      </c>
      <c r="B749" s="81"/>
      <c r="C749" s="81"/>
      <c r="D749" s="81"/>
      <c r="E749" s="81"/>
      <c r="F749" s="81"/>
      <c r="G749" s="55">
        <v>2.72</v>
      </c>
    </row>
    <row r="750" spans="1:7" x14ac:dyDescent="0.25">
      <c r="A750" s="81" t="s">
        <v>312</v>
      </c>
      <c r="B750" s="81"/>
      <c r="C750" s="81"/>
      <c r="D750" s="81"/>
      <c r="E750" s="81"/>
      <c r="F750" s="81"/>
      <c r="G750" s="104">
        <v>12.88</v>
      </c>
    </row>
    <row r="751" spans="1:7" x14ac:dyDescent="0.25">
      <c r="A751" s="81" t="s">
        <v>313</v>
      </c>
      <c r="B751" s="81"/>
      <c r="C751" s="81"/>
      <c r="D751" s="81"/>
      <c r="E751" s="81"/>
      <c r="F751" s="81"/>
      <c r="G751" s="55">
        <v>2</v>
      </c>
    </row>
    <row r="752" spans="1:7" x14ac:dyDescent="0.25">
      <c r="A752" s="81" t="s">
        <v>314</v>
      </c>
      <c r="B752" s="81"/>
      <c r="C752" s="81"/>
      <c r="D752" s="81"/>
      <c r="E752" s="81"/>
      <c r="F752" s="81"/>
      <c r="G752" s="55">
        <f>G750*G751</f>
        <v>25.76</v>
      </c>
    </row>
    <row r="753" spans="1:7" x14ac:dyDescent="0.25">
      <c r="A753" s="82"/>
      <c r="B753" s="82"/>
      <c r="C753" s="82"/>
      <c r="D753" s="82"/>
      <c r="E753" s="82"/>
      <c r="F753" s="82"/>
      <c r="G753" s="82"/>
    </row>
    <row r="754" spans="1:7" ht="76.5" x14ac:dyDescent="0.25">
      <c r="A754" s="46" t="s">
        <v>603</v>
      </c>
      <c r="B754" s="46" t="s">
        <v>202</v>
      </c>
      <c r="C754" s="52" t="s">
        <v>110</v>
      </c>
      <c r="D754" s="52" t="s">
        <v>5</v>
      </c>
      <c r="E754" s="53"/>
      <c r="F754" s="49"/>
      <c r="G754" s="49"/>
    </row>
    <row r="755" spans="1:7" ht="38.25" x14ac:dyDescent="0.25">
      <c r="A755" s="54">
        <v>2684</v>
      </c>
      <c r="B755" s="47" t="s">
        <v>476</v>
      </c>
      <c r="C755" s="48" t="s">
        <v>302</v>
      </c>
      <c r="D755" s="48" t="s">
        <v>5</v>
      </c>
      <c r="E755" s="53">
        <v>4.07</v>
      </c>
      <c r="F755" s="102">
        <v>5.83</v>
      </c>
      <c r="G755" s="102">
        <v>23.72</v>
      </c>
    </row>
    <row r="756" spans="1:7" ht="38.25" x14ac:dyDescent="0.25">
      <c r="A756" s="54" t="s">
        <v>458</v>
      </c>
      <c r="B756" s="47" t="s">
        <v>459</v>
      </c>
      <c r="C756" s="48" t="s">
        <v>110</v>
      </c>
      <c r="D756" s="48" t="s">
        <v>293</v>
      </c>
      <c r="E756" s="53">
        <v>0.88</v>
      </c>
      <c r="F756" s="102">
        <v>12.88</v>
      </c>
      <c r="G756" s="102">
        <v>11.39</v>
      </c>
    </row>
    <row r="757" spans="1:7" ht="38.25" x14ac:dyDescent="0.25">
      <c r="A757" s="54" t="s">
        <v>328</v>
      </c>
      <c r="B757" s="47" t="s">
        <v>329</v>
      </c>
      <c r="C757" s="48" t="s">
        <v>110</v>
      </c>
      <c r="D757" s="48" t="s">
        <v>293</v>
      </c>
      <c r="E757" s="53">
        <v>0.88</v>
      </c>
      <c r="F757" s="102">
        <v>16.57</v>
      </c>
      <c r="G757" s="102">
        <v>14.65</v>
      </c>
    </row>
    <row r="758" spans="1:7" x14ac:dyDescent="0.25">
      <c r="A758" s="81" t="s">
        <v>305</v>
      </c>
      <c r="B758" s="81"/>
      <c r="C758" s="81"/>
      <c r="D758" s="81"/>
      <c r="E758" s="81"/>
      <c r="F758" s="81"/>
      <c r="G758" s="55">
        <v>4.63</v>
      </c>
    </row>
    <row r="759" spans="1:7" x14ac:dyDescent="0.25">
      <c r="A759" s="81" t="s">
        <v>306</v>
      </c>
      <c r="B759" s="81"/>
      <c r="C759" s="81"/>
      <c r="D759" s="81"/>
      <c r="E759" s="81"/>
      <c r="F759" s="81"/>
      <c r="G759" s="55">
        <v>7.81</v>
      </c>
    </row>
    <row r="760" spans="1:7" x14ac:dyDescent="0.25">
      <c r="A760" s="81" t="s">
        <v>307</v>
      </c>
      <c r="B760" s="81"/>
      <c r="C760" s="81"/>
      <c r="D760" s="81"/>
      <c r="E760" s="81"/>
      <c r="F760" s="81"/>
      <c r="G760" s="55">
        <v>12.44</v>
      </c>
    </row>
    <row r="761" spans="1:7" x14ac:dyDescent="0.25">
      <c r="A761" s="81" t="s">
        <v>308</v>
      </c>
      <c r="B761" s="81"/>
      <c r="C761" s="81"/>
      <c r="D761" s="81"/>
      <c r="E761" s="81"/>
      <c r="F761" s="81"/>
      <c r="G761" s="55">
        <v>0</v>
      </c>
    </row>
    <row r="762" spans="1:7" x14ac:dyDescent="0.25">
      <c r="A762" s="81" t="s">
        <v>309</v>
      </c>
      <c r="B762" s="81"/>
      <c r="C762" s="81"/>
      <c r="D762" s="81"/>
      <c r="E762" s="81"/>
      <c r="F762" s="81"/>
      <c r="G762" s="55">
        <v>3.33</v>
      </c>
    </row>
    <row r="763" spans="1:7" x14ac:dyDescent="0.25">
      <c r="A763" s="81" t="s">
        <v>310</v>
      </c>
      <c r="B763" s="81"/>
      <c r="C763" s="81"/>
      <c r="D763" s="81"/>
      <c r="E763" s="81"/>
      <c r="F763" s="81"/>
      <c r="G763" s="55">
        <v>0</v>
      </c>
    </row>
    <row r="764" spans="1:7" x14ac:dyDescent="0.25">
      <c r="A764" s="81" t="s">
        <v>311</v>
      </c>
      <c r="B764" s="81"/>
      <c r="C764" s="81"/>
      <c r="D764" s="81"/>
      <c r="E764" s="81"/>
      <c r="F764" s="81"/>
      <c r="G764" s="55">
        <v>3.33</v>
      </c>
    </row>
    <row r="765" spans="1:7" x14ac:dyDescent="0.25">
      <c r="A765" s="81" t="s">
        <v>312</v>
      </c>
      <c r="B765" s="81"/>
      <c r="C765" s="81"/>
      <c r="D765" s="81"/>
      <c r="E765" s="81"/>
      <c r="F765" s="81"/>
      <c r="G765" s="104">
        <v>15.77</v>
      </c>
    </row>
    <row r="766" spans="1:7" x14ac:dyDescent="0.25">
      <c r="A766" s="81" t="s">
        <v>313</v>
      </c>
      <c r="B766" s="81"/>
      <c r="C766" s="81"/>
      <c r="D766" s="81"/>
      <c r="E766" s="81"/>
      <c r="F766" s="81"/>
      <c r="G766" s="55">
        <v>4</v>
      </c>
    </row>
    <row r="767" spans="1:7" x14ac:dyDescent="0.25">
      <c r="A767" s="81" t="s">
        <v>314</v>
      </c>
      <c r="B767" s="81"/>
      <c r="C767" s="81"/>
      <c r="D767" s="81"/>
      <c r="E767" s="81"/>
      <c r="F767" s="81"/>
      <c r="G767" s="55">
        <f>G765*G766</f>
        <v>63.08</v>
      </c>
    </row>
    <row r="768" spans="1:7" x14ac:dyDescent="0.25">
      <c r="A768" s="82"/>
      <c r="B768" s="82"/>
      <c r="C768" s="82"/>
      <c r="D768" s="82"/>
      <c r="E768" s="82"/>
      <c r="F768" s="82"/>
      <c r="G768" s="82"/>
    </row>
    <row r="769" spans="1:7" ht="89.25" x14ac:dyDescent="0.25">
      <c r="A769" s="46" t="s">
        <v>604</v>
      </c>
      <c r="B769" s="46" t="s">
        <v>204</v>
      </c>
      <c r="C769" s="52" t="s">
        <v>110</v>
      </c>
      <c r="D769" s="52" t="s">
        <v>3</v>
      </c>
      <c r="E769" s="53"/>
      <c r="F769" s="49"/>
      <c r="G769" s="49"/>
    </row>
    <row r="770" spans="1:7" ht="38.25" x14ac:dyDescent="0.25">
      <c r="A770" s="54">
        <v>1870</v>
      </c>
      <c r="B770" s="47" t="s">
        <v>477</v>
      </c>
      <c r="C770" s="48" t="s">
        <v>302</v>
      </c>
      <c r="D770" s="48" t="s">
        <v>3</v>
      </c>
      <c r="E770" s="53">
        <v>4</v>
      </c>
      <c r="F770" s="102">
        <v>2.0299999999999998</v>
      </c>
      <c r="G770" s="102">
        <v>8.1199999999999992</v>
      </c>
    </row>
    <row r="771" spans="1:7" ht="38.25" x14ac:dyDescent="0.25">
      <c r="A771" s="54" t="s">
        <v>458</v>
      </c>
      <c r="B771" s="47" t="s">
        <v>459</v>
      </c>
      <c r="C771" s="48" t="s">
        <v>110</v>
      </c>
      <c r="D771" s="48" t="s">
        <v>293</v>
      </c>
      <c r="E771" s="53">
        <v>0.67</v>
      </c>
      <c r="F771" s="102">
        <v>12.88</v>
      </c>
      <c r="G771" s="102">
        <v>8.6</v>
      </c>
    </row>
    <row r="772" spans="1:7" ht="38.25" x14ac:dyDescent="0.25">
      <c r="A772" s="54" t="s">
        <v>328</v>
      </c>
      <c r="B772" s="47" t="s">
        <v>329</v>
      </c>
      <c r="C772" s="48" t="s">
        <v>110</v>
      </c>
      <c r="D772" s="48" t="s">
        <v>293</v>
      </c>
      <c r="E772" s="53">
        <v>0.67</v>
      </c>
      <c r="F772" s="102">
        <v>16.57</v>
      </c>
      <c r="G772" s="102">
        <v>11.07</v>
      </c>
    </row>
    <row r="773" spans="1:7" x14ac:dyDescent="0.25">
      <c r="A773" s="81" t="s">
        <v>305</v>
      </c>
      <c r="B773" s="81"/>
      <c r="C773" s="81"/>
      <c r="D773" s="81"/>
      <c r="E773" s="81"/>
      <c r="F773" s="81"/>
      <c r="G773" s="55">
        <v>3.5</v>
      </c>
    </row>
    <row r="774" spans="1:7" x14ac:dyDescent="0.25">
      <c r="A774" s="81" t="s">
        <v>306</v>
      </c>
      <c r="B774" s="81"/>
      <c r="C774" s="81"/>
      <c r="D774" s="81"/>
      <c r="E774" s="81"/>
      <c r="F774" s="81"/>
      <c r="G774" s="55">
        <v>3.45</v>
      </c>
    </row>
    <row r="775" spans="1:7" x14ac:dyDescent="0.25">
      <c r="A775" s="81" t="s">
        <v>307</v>
      </c>
      <c r="B775" s="81"/>
      <c r="C775" s="81"/>
      <c r="D775" s="81"/>
      <c r="E775" s="81"/>
      <c r="F775" s="81"/>
      <c r="G775" s="55">
        <v>6.95</v>
      </c>
    </row>
    <row r="776" spans="1:7" x14ac:dyDescent="0.25">
      <c r="A776" s="81" t="s">
        <v>308</v>
      </c>
      <c r="B776" s="81"/>
      <c r="C776" s="81"/>
      <c r="D776" s="81"/>
      <c r="E776" s="81"/>
      <c r="F776" s="81"/>
      <c r="G776" s="55">
        <v>0</v>
      </c>
    </row>
    <row r="777" spans="1:7" x14ac:dyDescent="0.25">
      <c r="A777" s="81" t="s">
        <v>309</v>
      </c>
      <c r="B777" s="81"/>
      <c r="C777" s="81"/>
      <c r="D777" s="81"/>
      <c r="E777" s="81"/>
      <c r="F777" s="81"/>
      <c r="G777" s="55">
        <v>1.86</v>
      </c>
    </row>
    <row r="778" spans="1:7" x14ac:dyDescent="0.25">
      <c r="A778" s="81" t="s">
        <v>310</v>
      </c>
      <c r="B778" s="81"/>
      <c r="C778" s="81"/>
      <c r="D778" s="81"/>
      <c r="E778" s="81"/>
      <c r="F778" s="81"/>
      <c r="G778" s="55">
        <v>0</v>
      </c>
    </row>
    <row r="779" spans="1:7" x14ac:dyDescent="0.25">
      <c r="A779" s="81" t="s">
        <v>311</v>
      </c>
      <c r="B779" s="81"/>
      <c r="C779" s="81"/>
      <c r="D779" s="81"/>
      <c r="E779" s="81"/>
      <c r="F779" s="81"/>
      <c r="G779" s="55">
        <v>1.86</v>
      </c>
    </row>
    <row r="780" spans="1:7" x14ac:dyDescent="0.25">
      <c r="A780" s="81" t="s">
        <v>312</v>
      </c>
      <c r="B780" s="81"/>
      <c r="C780" s="81"/>
      <c r="D780" s="81"/>
      <c r="E780" s="81"/>
      <c r="F780" s="81"/>
      <c r="G780" s="104">
        <v>8.81</v>
      </c>
    </row>
    <row r="781" spans="1:7" x14ac:dyDescent="0.25">
      <c r="A781" s="81" t="s">
        <v>313</v>
      </c>
      <c r="B781" s="81"/>
      <c r="C781" s="81"/>
      <c r="D781" s="81"/>
      <c r="E781" s="81"/>
      <c r="F781" s="81"/>
      <c r="G781" s="55">
        <v>4</v>
      </c>
    </row>
    <row r="782" spans="1:7" x14ac:dyDescent="0.25">
      <c r="A782" s="81" t="s">
        <v>314</v>
      </c>
      <c r="B782" s="81"/>
      <c r="C782" s="81"/>
      <c r="D782" s="81"/>
      <c r="E782" s="81"/>
      <c r="F782" s="81"/>
      <c r="G782" s="55">
        <f>G780*G781</f>
        <v>35.24</v>
      </c>
    </row>
    <row r="783" spans="1:7" x14ac:dyDescent="0.25">
      <c r="A783" s="82"/>
      <c r="B783" s="82"/>
      <c r="C783" s="82"/>
      <c r="D783" s="82"/>
      <c r="E783" s="82"/>
      <c r="F783" s="82"/>
      <c r="G783" s="82"/>
    </row>
    <row r="784" spans="1:7" ht="89.25" x14ac:dyDescent="0.25">
      <c r="A784" s="46" t="s">
        <v>605</v>
      </c>
      <c r="B784" s="46" t="s">
        <v>206</v>
      </c>
      <c r="C784" s="52" t="s">
        <v>110</v>
      </c>
      <c r="D784" s="52" t="s">
        <v>3</v>
      </c>
      <c r="E784" s="53"/>
      <c r="F784" s="49"/>
      <c r="G784" s="49"/>
    </row>
    <row r="785" spans="1:7" ht="38.25" x14ac:dyDescent="0.25">
      <c r="A785" s="54">
        <v>1879</v>
      </c>
      <c r="B785" s="47" t="s">
        <v>478</v>
      </c>
      <c r="C785" s="48" t="s">
        <v>302</v>
      </c>
      <c r="D785" s="48" t="s">
        <v>3</v>
      </c>
      <c r="E785" s="53">
        <v>4</v>
      </c>
      <c r="F785" s="102">
        <v>2.0499999999999998</v>
      </c>
      <c r="G785" s="102">
        <v>8.1999999999999993</v>
      </c>
    </row>
    <row r="786" spans="1:7" ht="38.25" x14ac:dyDescent="0.25">
      <c r="A786" s="54" t="s">
        <v>458</v>
      </c>
      <c r="B786" s="47" t="s">
        <v>459</v>
      </c>
      <c r="C786" s="48" t="s">
        <v>110</v>
      </c>
      <c r="D786" s="48" t="s">
        <v>293</v>
      </c>
      <c r="E786" s="53">
        <v>0.81</v>
      </c>
      <c r="F786" s="102">
        <v>12.88</v>
      </c>
      <c r="G786" s="102">
        <v>10.41</v>
      </c>
    </row>
    <row r="787" spans="1:7" ht="38.25" x14ac:dyDescent="0.25">
      <c r="A787" s="54" t="s">
        <v>328</v>
      </c>
      <c r="B787" s="47" t="s">
        <v>329</v>
      </c>
      <c r="C787" s="48" t="s">
        <v>110</v>
      </c>
      <c r="D787" s="48" t="s">
        <v>293</v>
      </c>
      <c r="E787" s="53">
        <v>0.81</v>
      </c>
      <c r="F787" s="102">
        <v>16.57</v>
      </c>
      <c r="G787" s="102">
        <v>13.39</v>
      </c>
    </row>
    <row r="788" spans="1:7" x14ac:dyDescent="0.25">
      <c r="A788" s="81" t="s">
        <v>305</v>
      </c>
      <c r="B788" s="81"/>
      <c r="C788" s="81"/>
      <c r="D788" s="81"/>
      <c r="E788" s="81"/>
      <c r="F788" s="81"/>
      <c r="G788" s="55">
        <v>4.2300000000000004</v>
      </c>
    </row>
    <row r="789" spans="1:7" x14ac:dyDescent="0.25">
      <c r="A789" s="81" t="s">
        <v>306</v>
      </c>
      <c r="B789" s="81"/>
      <c r="C789" s="81"/>
      <c r="D789" s="81"/>
      <c r="E789" s="81"/>
      <c r="F789" s="81"/>
      <c r="G789" s="55">
        <v>3.77</v>
      </c>
    </row>
    <row r="790" spans="1:7" x14ac:dyDescent="0.25">
      <c r="A790" s="81" t="s">
        <v>307</v>
      </c>
      <c r="B790" s="81"/>
      <c r="C790" s="81"/>
      <c r="D790" s="81"/>
      <c r="E790" s="81"/>
      <c r="F790" s="81"/>
      <c r="G790" s="55">
        <v>8</v>
      </c>
    </row>
    <row r="791" spans="1:7" x14ac:dyDescent="0.25">
      <c r="A791" s="81" t="s">
        <v>308</v>
      </c>
      <c r="B791" s="81"/>
      <c r="C791" s="81"/>
      <c r="D791" s="81"/>
      <c r="E791" s="81"/>
      <c r="F791" s="81"/>
      <c r="G791" s="55">
        <v>0</v>
      </c>
    </row>
    <row r="792" spans="1:7" x14ac:dyDescent="0.25">
      <c r="A792" s="81" t="s">
        <v>309</v>
      </c>
      <c r="B792" s="81"/>
      <c r="C792" s="81"/>
      <c r="D792" s="81"/>
      <c r="E792" s="81"/>
      <c r="F792" s="81"/>
      <c r="G792" s="55">
        <v>2.14</v>
      </c>
    </row>
    <row r="793" spans="1:7" x14ac:dyDescent="0.25">
      <c r="A793" s="81" t="s">
        <v>310</v>
      </c>
      <c r="B793" s="81"/>
      <c r="C793" s="81"/>
      <c r="D793" s="81"/>
      <c r="E793" s="81"/>
      <c r="F793" s="81"/>
      <c r="G793" s="55">
        <v>0</v>
      </c>
    </row>
    <row r="794" spans="1:7" x14ac:dyDescent="0.25">
      <c r="A794" s="81" t="s">
        <v>311</v>
      </c>
      <c r="B794" s="81"/>
      <c r="C794" s="81"/>
      <c r="D794" s="81"/>
      <c r="E794" s="81"/>
      <c r="F794" s="81"/>
      <c r="G794" s="55">
        <v>2.14</v>
      </c>
    </row>
    <row r="795" spans="1:7" x14ac:dyDescent="0.25">
      <c r="A795" s="81" t="s">
        <v>312</v>
      </c>
      <c r="B795" s="81"/>
      <c r="C795" s="81"/>
      <c r="D795" s="81"/>
      <c r="E795" s="81"/>
      <c r="F795" s="81"/>
      <c r="G795" s="55">
        <v>10.14</v>
      </c>
    </row>
    <row r="796" spans="1:7" x14ac:dyDescent="0.25">
      <c r="A796" s="81" t="s">
        <v>313</v>
      </c>
      <c r="B796" s="81"/>
      <c r="C796" s="81"/>
      <c r="D796" s="81"/>
      <c r="E796" s="81"/>
      <c r="F796" s="81"/>
      <c r="G796" s="104">
        <v>4</v>
      </c>
    </row>
    <row r="797" spans="1:7" x14ac:dyDescent="0.25">
      <c r="A797" s="81" t="s">
        <v>314</v>
      </c>
      <c r="B797" s="81"/>
      <c r="C797" s="81"/>
      <c r="D797" s="81"/>
      <c r="E797" s="81"/>
      <c r="F797" s="81"/>
      <c r="G797" s="55">
        <f>G795*G796</f>
        <v>40.56</v>
      </c>
    </row>
    <row r="798" spans="1:7" x14ac:dyDescent="0.25">
      <c r="A798" s="82"/>
      <c r="B798" s="82"/>
      <c r="C798" s="82"/>
      <c r="D798" s="82"/>
      <c r="E798" s="82"/>
      <c r="F798" s="82"/>
      <c r="G798" s="82"/>
    </row>
    <row r="799" spans="1:7" ht="89.25" x14ac:dyDescent="0.25">
      <c r="A799" s="46" t="s">
        <v>606</v>
      </c>
      <c r="B799" s="46" t="s">
        <v>208</v>
      </c>
      <c r="C799" s="52" t="s">
        <v>110</v>
      </c>
      <c r="D799" s="52" t="s">
        <v>3</v>
      </c>
      <c r="E799" s="53"/>
      <c r="F799" s="49"/>
      <c r="G799" s="49"/>
    </row>
    <row r="800" spans="1:7" ht="38.25" x14ac:dyDescent="0.25">
      <c r="A800" s="54">
        <v>1884</v>
      </c>
      <c r="B800" s="47" t="s">
        <v>479</v>
      </c>
      <c r="C800" s="48" t="s">
        <v>302</v>
      </c>
      <c r="D800" s="48" t="s">
        <v>3</v>
      </c>
      <c r="E800" s="53">
        <v>1</v>
      </c>
      <c r="F800" s="102">
        <v>3.11</v>
      </c>
      <c r="G800" s="102">
        <v>3.11</v>
      </c>
    </row>
    <row r="801" spans="1:7" ht="38.25" x14ac:dyDescent="0.25">
      <c r="A801" s="54" t="s">
        <v>458</v>
      </c>
      <c r="B801" s="47" t="s">
        <v>459</v>
      </c>
      <c r="C801" s="48" t="s">
        <v>110</v>
      </c>
      <c r="D801" s="48" t="s">
        <v>293</v>
      </c>
      <c r="E801" s="53">
        <v>0.25</v>
      </c>
      <c r="F801" s="102">
        <v>12.88</v>
      </c>
      <c r="G801" s="102">
        <v>3.23</v>
      </c>
    </row>
    <row r="802" spans="1:7" ht="38.25" x14ac:dyDescent="0.25">
      <c r="A802" s="54" t="s">
        <v>328</v>
      </c>
      <c r="B802" s="47" t="s">
        <v>329</v>
      </c>
      <c r="C802" s="48" t="s">
        <v>110</v>
      </c>
      <c r="D802" s="48" t="s">
        <v>293</v>
      </c>
      <c r="E802" s="53">
        <v>0.25</v>
      </c>
      <c r="F802" s="102">
        <v>16.57</v>
      </c>
      <c r="G802" s="102">
        <v>4.16</v>
      </c>
    </row>
    <row r="803" spans="1:7" x14ac:dyDescent="0.25">
      <c r="A803" s="81" t="s">
        <v>305</v>
      </c>
      <c r="B803" s="81"/>
      <c r="C803" s="81"/>
      <c r="D803" s="81"/>
      <c r="E803" s="81"/>
      <c r="F803" s="81"/>
      <c r="G803" s="55">
        <v>5.26</v>
      </c>
    </row>
    <row r="804" spans="1:7" x14ac:dyDescent="0.25">
      <c r="A804" s="81" t="s">
        <v>306</v>
      </c>
      <c r="B804" s="81"/>
      <c r="C804" s="81"/>
      <c r="D804" s="81"/>
      <c r="E804" s="81"/>
      <c r="F804" s="81"/>
      <c r="G804" s="55">
        <v>5.24</v>
      </c>
    </row>
    <row r="805" spans="1:7" x14ac:dyDescent="0.25">
      <c r="A805" s="81" t="s">
        <v>307</v>
      </c>
      <c r="B805" s="81"/>
      <c r="C805" s="81"/>
      <c r="D805" s="81"/>
      <c r="E805" s="81"/>
      <c r="F805" s="81"/>
      <c r="G805" s="55">
        <v>10.5</v>
      </c>
    </row>
    <row r="806" spans="1:7" x14ac:dyDescent="0.25">
      <c r="A806" s="81" t="s">
        <v>308</v>
      </c>
      <c r="B806" s="81"/>
      <c r="C806" s="81"/>
      <c r="D806" s="81"/>
      <c r="E806" s="81"/>
      <c r="F806" s="81"/>
      <c r="G806" s="55">
        <v>0</v>
      </c>
    </row>
    <row r="807" spans="1:7" x14ac:dyDescent="0.25">
      <c r="A807" s="81" t="s">
        <v>309</v>
      </c>
      <c r="B807" s="81"/>
      <c r="C807" s="81"/>
      <c r="D807" s="81"/>
      <c r="E807" s="81"/>
      <c r="F807" s="81"/>
      <c r="G807" s="55">
        <v>2.81</v>
      </c>
    </row>
    <row r="808" spans="1:7" x14ac:dyDescent="0.25">
      <c r="A808" s="81" t="s">
        <v>310</v>
      </c>
      <c r="B808" s="81"/>
      <c r="C808" s="81"/>
      <c r="D808" s="81"/>
      <c r="E808" s="81"/>
      <c r="F808" s="81"/>
      <c r="G808" s="55">
        <v>0</v>
      </c>
    </row>
    <row r="809" spans="1:7" x14ac:dyDescent="0.25">
      <c r="A809" s="81" t="s">
        <v>311</v>
      </c>
      <c r="B809" s="81"/>
      <c r="C809" s="81"/>
      <c r="D809" s="81"/>
      <c r="E809" s="81"/>
      <c r="F809" s="81"/>
      <c r="G809" s="55">
        <v>2.81</v>
      </c>
    </row>
    <row r="810" spans="1:7" x14ac:dyDescent="0.25">
      <c r="A810" s="81" t="s">
        <v>312</v>
      </c>
      <c r="B810" s="81"/>
      <c r="C810" s="81"/>
      <c r="D810" s="81"/>
      <c r="E810" s="81"/>
      <c r="F810" s="81"/>
      <c r="G810" s="104">
        <v>13.31</v>
      </c>
    </row>
    <row r="811" spans="1:7" x14ac:dyDescent="0.25">
      <c r="A811" s="81" t="s">
        <v>313</v>
      </c>
      <c r="B811" s="81"/>
      <c r="C811" s="81"/>
      <c r="D811" s="81"/>
      <c r="E811" s="81"/>
      <c r="F811" s="81"/>
      <c r="G811" s="55">
        <v>1</v>
      </c>
    </row>
    <row r="812" spans="1:7" x14ac:dyDescent="0.25">
      <c r="A812" s="81" t="s">
        <v>314</v>
      </c>
      <c r="B812" s="81"/>
      <c r="C812" s="81"/>
      <c r="D812" s="81"/>
      <c r="E812" s="81"/>
      <c r="F812" s="81"/>
      <c r="G812" s="55">
        <f>G810*G811</f>
        <v>13.31</v>
      </c>
    </row>
    <row r="813" spans="1:7" x14ac:dyDescent="0.25">
      <c r="A813" s="82"/>
      <c r="B813" s="82"/>
      <c r="C813" s="82"/>
      <c r="D813" s="82"/>
      <c r="E813" s="82"/>
      <c r="F813" s="82"/>
      <c r="G813" s="82"/>
    </row>
    <row r="814" spans="1:7" ht="89.25" x14ac:dyDescent="0.25">
      <c r="A814" s="46" t="s">
        <v>607</v>
      </c>
      <c r="B814" s="46" t="s">
        <v>210</v>
      </c>
      <c r="C814" s="52" t="s">
        <v>110</v>
      </c>
      <c r="D814" s="52" t="s">
        <v>3</v>
      </c>
      <c r="E814" s="53"/>
      <c r="F814" s="49"/>
      <c r="G814" s="49"/>
    </row>
    <row r="815" spans="1:7" ht="51" x14ac:dyDescent="0.25">
      <c r="A815" s="54">
        <v>1874</v>
      </c>
      <c r="B815" s="47" t="s">
        <v>480</v>
      </c>
      <c r="C815" s="48" t="s">
        <v>302</v>
      </c>
      <c r="D815" s="48" t="s">
        <v>3</v>
      </c>
      <c r="E815" s="53">
        <v>2</v>
      </c>
      <c r="F815" s="102">
        <v>3.51</v>
      </c>
      <c r="G815" s="102">
        <v>7.02</v>
      </c>
    </row>
    <row r="816" spans="1:7" ht="38.25" x14ac:dyDescent="0.25">
      <c r="A816" s="54" t="s">
        <v>458</v>
      </c>
      <c r="B816" s="47" t="s">
        <v>459</v>
      </c>
      <c r="C816" s="48" t="s">
        <v>110</v>
      </c>
      <c r="D816" s="48" t="s">
        <v>293</v>
      </c>
      <c r="E816" s="53">
        <v>0.61</v>
      </c>
      <c r="F816" s="102">
        <v>12.88</v>
      </c>
      <c r="G816" s="102">
        <v>7.91</v>
      </c>
    </row>
    <row r="817" spans="1:7" ht="38.25" x14ac:dyDescent="0.25">
      <c r="A817" s="54" t="s">
        <v>328</v>
      </c>
      <c r="B817" s="47" t="s">
        <v>329</v>
      </c>
      <c r="C817" s="48" t="s">
        <v>110</v>
      </c>
      <c r="D817" s="48" t="s">
        <v>293</v>
      </c>
      <c r="E817" s="53">
        <v>0.61</v>
      </c>
      <c r="F817" s="102">
        <v>16.57</v>
      </c>
      <c r="G817" s="102">
        <v>10.17</v>
      </c>
    </row>
    <row r="818" spans="1:7" x14ac:dyDescent="0.25">
      <c r="A818" s="81" t="s">
        <v>305</v>
      </c>
      <c r="B818" s="81"/>
      <c r="C818" s="81"/>
      <c r="D818" s="81"/>
      <c r="E818" s="81"/>
      <c r="F818" s="81"/>
      <c r="G818" s="55">
        <v>6.43</v>
      </c>
    </row>
    <row r="819" spans="1:7" x14ac:dyDescent="0.25">
      <c r="A819" s="81" t="s">
        <v>306</v>
      </c>
      <c r="B819" s="81"/>
      <c r="C819" s="81"/>
      <c r="D819" s="81"/>
      <c r="E819" s="81"/>
      <c r="F819" s="81"/>
      <c r="G819" s="55">
        <v>6.12</v>
      </c>
    </row>
    <row r="820" spans="1:7" x14ac:dyDescent="0.25">
      <c r="A820" s="81" t="s">
        <v>307</v>
      </c>
      <c r="B820" s="81"/>
      <c r="C820" s="81"/>
      <c r="D820" s="81"/>
      <c r="E820" s="81"/>
      <c r="F820" s="81"/>
      <c r="G820" s="55">
        <v>12.55</v>
      </c>
    </row>
    <row r="821" spans="1:7" x14ac:dyDescent="0.25">
      <c r="A821" s="81" t="s">
        <v>308</v>
      </c>
      <c r="B821" s="81"/>
      <c r="C821" s="81"/>
      <c r="D821" s="81"/>
      <c r="E821" s="81"/>
      <c r="F821" s="81"/>
      <c r="G821" s="55">
        <v>0</v>
      </c>
    </row>
    <row r="822" spans="1:7" x14ac:dyDescent="0.25">
      <c r="A822" s="81" t="s">
        <v>309</v>
      </c>
      <c r="B822" s="81"/>
      <c r="C822" s="81"/>
      <c r="D822" s="81"/>
      <c r="E822" s="81"/>
      <c r="F822" s="81"/>
      <c r="G822" s="55">
        <v>3.36</v>
      </c>
    </row>
    <row r="823" spans="1:7" x14ac:dyDescent="0.25">
      <c r="A823" s="81" t="s">
        <v>310</v>
      </c>
      <c r="B823" s="81"/>
      <c r="C823" s="81"/>
      <c r="D823" s="81"/>
      <c r="E823" s="81"/>
      <c r="F823" s="81"/>
      <c r="G823" s="55">
        <v>0</v>
      </c>
    </row>
    <row r="824" spans="1:7" x14ac:dyDescent="0.25">
      <c r="A824" s="81" t="s">
        <v>311</v>
      </c>
      <c r="B824" s="81"/>
      <c r="C824" s="81"/>
      <c r="D824" s="81"/>
      <c r="E824" s="81"/>
      <c r="F824" s="81"/>
      <c r="G824" s="55">
        <v>3.36</v>
      </c>
    </row>
    <row r="825" spans="1:7" x14ac:dyDescent="0.25">
      <c r="A825" s="81" t="s">
        <v>312</v>
      </c>
      <c r="B825" s="81"/>
      <c r="C825" s="81"/>
      <c r="D825" s="81"/>
      <c r="E825" s="81"/>
      <c r="F825" s="81"/>
      <c r="G825" s="104">
        <v>15.91</v>
      </c>
    </row>
    <row r="826" spans="1:7" x14ac:dyDescent="0.25">
      <c r="A826" s="81" t="s">
        <v>313</v>
      </c>
      <c r="B826" s="81"/>
      <c r="C826" s="81"/>
      <c r="D826" s="81"/>
      <c r="E826" s="81"/>
      <c r="F826" s="81"/>
      <c r="G826" s="55">
        <v>2</v>
      </c>
    </row>
    <row r="827" spans="1:7" x14ac:dyDescent="0.25">
      <c r="A827" s="81" t="s">
        <v>314</v>
      </c>
      <c r="B827" s="81"/>
      <c r="C827" s="81"/>
      <c r="D827" s="81"/>
      <c r="E827" s="81"/>
      <c r="F827" s="81"/>
      <c r="G827" s="55">
        <f>G825*G826</f>
        <v>31.82</v>
      </c>
    </row>
    <row r="828" spans="1:7" x14ac:dyDescent="0.25">
      <c r="A828" s="82"/>
      <c r="B828" s="82"/>
      <c r="C828" s="82"/>
      <c r="D828" s="82"/>
      <c r="E828" s="82"/>
      <c r="F828" s="82"/>
      <c r="G828" s="82"/>
    </row>
    <row r="829" spans="1:7" ht="76.5" x14ac:dyDescent="0.25">
      <c r="A829" s="46" t="s">
        <v>608</v>
      </c>
      <c r="B829" s="46" t="s">
        <v>212</v>
      </c>
      <c r="C829" s="52" t="s">
        <v>110</v>
      </c>
      <c r="D829" s="52" t="s">
        <v>5</v>
      </c>
      <c r="E829" s="53"/>
      <c r="F829" s="49"/>
      <c r="G829" s="49"/>
    </row>
    <row r="830" spans="1:7" ht="38.25" x14ac:dyDescent="0.25">
      <c r="A830" s="54">
        <v>21127</v>
      </c>
      <c r="B830" s="47" t="s">
        <v>481</v>
      </c>
      <c r="C830" s="48" t="s">
        <v>302</v>
      </c>
      <c r="D830" s="48" t="s">
        <v>3</v>
      </c>
      <c r="E830" s="53">
        <v>0.94</v>
      </c>
      <c r="F830" s="102">
        <v>1.97</v>
      </c>
      <c r="G830" s="102">
        <v>1.85</v>
      </c>
    </row>
    <row r="831" spans="1:7" ht="38.25" x14ac:dyDescent="0.25">
      <c r="A831" s="54" t="s">
        <v>458</v>
      </c>
      <c r="B831" s="47" t="s">
        <v>459</v>
      </c>
      <c r="C831" s="48" t="s">
        <v>110</v>
      </c>
      <c r="D831" s="48" t="s">
        <v>293</v>
      </c>
      <c r="E831" s="53">
        <v>3.13</v>
      </c>
      <c r="F831" s="102">
        <v>12.88</v>
      </c>
      <c r="G831" s="102">
        <v>40.299999999999997</v>
      </c>
    </row>
    <row r="832" spans="1:7" ht="38.25" x14ac:dyDescent="0.25">
      <c r="A832" s="54" t="s">
        <v>328</v>
      </c>
      <c r="B832" s="47" t="s">
        <v>329</v>
      </c>
      <c r="C832" s="48" t="s">
        <v>110</v>
      </c>
      <c r="D832" s="48" t="s">
        <v>293</v>
      </c>
      <c r="E832" s="53">
        <v>3.13</v>
      </c>
      <c r="F832" s="102">
        <v>16.57</v>
      </c>
      <c r="G832" s="102">
        <v>51.85</v>
      </c>
    </row>
    <row r="833" spans="1:7" ht="51" x14ac:dyDescent="0.25">
      <c r="A833" s="54">
        <v>984</v>
      </c>
      <c r="B833" s="47" t="s">
        <v>482</v>
      </c>
      <c r="C833" s="48" t="s">
        <v>302</v>
      </c>
      <c r="D833" s="48" t="s">
        <v>5</v>
      </c>
      <c r="E833" s="53">
        <v>124.12</v>
      </c>
      <c r="F833" s="102">
        <v>1.66</v>
      </c>
      <c r="G833" s="102">
        <v>206.03</v>
      </c>
    </row>
    <row r="834" spans="1:7" x14ac:dyDescent="0.25">
      <c r="A834" s="81" t="s">
        <v>305</v>
      </c>
      <c r="B834" s="81"/>
      <c r="C834" s="81"/>
      <c r="D834" s="81"/>
      <c r="E834" s="81"/>
      <c r="F834" s="81"/>
      <c r="G834" s="55">
        <v>0.63</v>
      </c>
    </row>
    <row r="835" spans="1:7" x14ac:dyDescent="0.25">
      <c r="A835" s="81" t="s">
        <v>306</v>
      </c>
      <c r="B835" s="81"/>
      <c r="C835" s="81"/>
      <c r="D835" s="81"/>
      <c r="E835" s="81"/>
      <c r="F835" s="81"/>
      <c r="G835" s="55">
        <v>2.25</v>
      </c>
    </row>
    <row r="836" spans="1:7" x14ac:dyDescent="0.25">
      <c r="A836" s="81" t="s">
        <v>307</v>
      </c>
      <c r="B836" s="81"/>
      <c r="C836" s="81"/>
      <c r="D836" s="81"/>
      <c r="E836" s="81"/>
      <c r="F836" s="81"/>
      <c r="G836" s="55">
        <v>2.88</v>
      </c>
    </row>
    <row r="837" spans="1:7" x14ac:dyDescent="0.25">
      <c r="A837" s="81" t="s">
        <v>308</v>
      </c>
      <c r="B837" s="81"/>
      <c r="C837" s="81"/>
      <c r="D837" s="81"/>
      <c r="E837" s="81"/>
      <c r="F837" s="81"/>
      <c r="G837" s="55">
        <v>0</v>
      </c>
    </row>
    <row r="838" spans="1:7" x14ac:dyDescent="0.25">
      <c r="A838" s="81" t="s">
        <v>309</v>
      </c>
      <c r="B838" s="81"/>
      <c r="C838" s="81"/>
      <c r="D838" s="81"/>
      <c r="E838" s="81"/>
      <c r="F838" s="81"/>
      <c r="G838" s="55">
        <v>0.77</v>
      </c>
    </row>
    <row r="839" spans="1:7" x14ac:dyDescent="0.25">
      <c r="A839" s="81" t="s">
        <v>310</v>
      </c>
      <c r="B839" s="81"/>
      <c r="C839" s="81"/>
      <c r="D839" s="81"/>
      <c r="E839" s="81"/>
      <c r="F839" s="81"/>
      <c r="G839" s="55">
        <v>0</v>
      </c>
    </row>
    <row r="840" spans="1:7" x14ac:dyDescent="0.25">
      <c r="A840" s="81" t="s">
        <v>311</v>
      </c>
      <c r="B840" s="81"/>
      <c r="C840" s="81"/>
      <c r="D840" s="81"/>
      <c r="E840" s="81"/>
      <c r="F840" s="81"/>
      <c r="G840" s="55">
        <v>0.77</v>
      </c>
    </row>
    <row r="841" spans="1:7" x14ac:dyDescent="0.25">
      <c r="A841" s="81" t="s">
        <v>312</v>
      </c>
      <c r="B841" s="81"/>
      <c r="C841" s="81"/>
      <c r="D841" s="81"/>
      <c r="E841" s="81"/>
      <c r="F841" s="81"/>
      <c r="G841" s="104">
        <v>3.65</v>
      </c>
    </row>
    <row r="842" spans="1:7" x14ac:dyDescent="0.25">
      <c r="A842" s="81" t="s">
        <v>313</v>
      </c>
      <c r="B842" s="81"/>
      <c r="C842" s="81"/>
      <c r="D842" s="81"/>
      <c r="E842" s="81"/>
      <c r="F842" s="81"/>
      <c r="G842" s="55">
        <v>104.3</v>
      </c>
    </row>
    <row r="843" spans="1:7" x14ac:dyDescent="0.25">
      <c r="A843" s="81" t="s">
        <v>314</v>
      </c>
      <c r="B843" s="81"/>
      <c r="C843" s="81"/>
      <c r="D843" s="81"/>
      <c r="E843" s="81"/>
      <c r="F843" s="81"/>
      <c r="G843" s="55">
        <f>G841*G842</f>
        <v>380.69499999999999</v>
      </c>
    </row>
    <row r="844" spans="1:7" x14ac:dyDescent="0.25">
      <c r="A844" s="82"/>
      <c r="B844" s="82"/>
      <c r="C844" s="82"/>
      <c r="D844" s="82"/>
      <c r="E844" s="82"/>
      <c r="F844" s="82"/>
      <c r="G844" s="82"/>
    </row>
    <row r="845" spans="1:7" ht="76.5" x14ac:dyDescent="0.25">
      <c r="A845" s="46" t="s">
        <v>609</v>
      </c>
      <c r="B845" s="46" t="s">
        <v>214</v>
      </c>
      <c r="C845" s="52" t="s">
        <v>110</v>
      </c>
      <c r="D845" s="52" t="s">
        <v>5</v>
      </c>
      <c r="E845" s="53"/>
      <c r="F845" s="49"/>
      <c r="G845" s="49"/>
    </row>
    <row r="846" spans="1:7" ht="51" x14ac:dyDescent="0.25">
      <c r="A846" s="54">
        <v>1003</v>
      </c>
      <c r="B846" s="47" t="s">
        <v>483</v>
      </c>
      <c r="C846" s="48" t="s">
        <v>302</v>
      </c>
      <c r="D846" s="48" t="s">
        <v>5</v>
      </c>
      <c r="E846" s="53">
        <v>37.72</v>
      </c>
      <c r="F846" s="102">
        <v>2.44</v>
      </c>
      <c r="G846" s="102">
        <v>92.04</v>
      </c>
    </row>
    <row r="847" spans="1:7" ht="38.25" x14ac:dyDescent="0.25">
      <c r="A847" s="54">
        <v>21127</v>
      </c>
      <c r="B847" s="47" t="s">
        <v>481</v>
      </c>
      <c r="C847" s="48" t="s">
        <v>302</v>
      </c>
      <c r="D847" s="48" t="s">
        <v>3</v>
      </c>
      <c r="E847" s="53">
        <v>0.28999999999999998</v>
      </c>
      <c r="F847" s="102">
        <v>1.97</v>
      </c>
      <c r="G847" s="102">
        <v>0.56000000000000005</v>
      </c>
    </row>
    <row r="848" spans="1:7" ht="38.25" x14ac:dyDescent="0.25">
      <c r="A848" s="54" t="s">
        <v>458</v>
      </c>
      <c r="B848" s="47" t="s">
        <v>459</v>
      </c>
      <c r="C848" s="48" t="s">
        <v>110</v>
      </c>
      <c r="D848" s="48" t="s">
        <v>293</v>
      </c>
      <c r="E848" s="53">
        <v>1.27</v>
      </c>
      <c r="F848" s="102">
        <v>12.88</v>
      </c>
      <c r="G848" s="102">
        <v>16.329999999999998</v>
      </c>
    </row>
    <row r="849" spans="1:7" ht="38.25" x14ac:dyDescent="0.25">
      <c r="A849" s="54" t="s">
        <v>328</v>
      </c>
      <c r="B849" s="47" t="s">
        <v>329</v>
      </c>
      <c r="C849" s="48" t="s">
        <v>110</v>
      </c>
      <c r="D849" s="48" t="s">
        <v>293</v>
      </c>
      <c r="E849" s="53">
        <v>1.27</v>
      </c>
      <c r="F849" s="102">
        <v>16.57</v>
      </c>
      <c r="G849" s="102">
        <v>21.01</v>
      </c>
    </row>
    <row r="850" spans="1:7" x14ac:dyDescent="0.25">
      <c r="A850" s="81" t="s">
        <v>305</v>
      </c>
      <c r="B850" s="81"/>
      <c r="C850" s="81"/>
      <c r="D850" s="81"/>
      <c r="E850" s="81"/>
      <c r="F850" s="81"/>
      <c r="G850" s="55">
        <v>0.84</v>
      </c>
    </row>
    <row r="851" spans="1:7" x14ac:dyDescent="0.25">
      <c r="A851" s="81" t="s">
        <v>306</v>
      </c>
      <c r="B851" s="81"/>
      <c r="C851" s="81"/>
      <c r="D851" s="81"/>
      <c r="E851" s="81"/>
      <c r="F851" s="81"/>
      <c r="G851" s="55">
        <v>3.26</v>
      </c>
    </row>
    <row r="852" spans="1:7" x14ac:dyDescent="0.25">
      <c r="A852" s="81" t="s">
        <v>307</v>
      </c>
      <c r="B852" s="81"/>
      <c r="C852" s="81"/>
      <c r="D852" s="81"/>
      <c r="E852" s="81"/>
      <c r="F852" s="81"/>
      <c r="G852" s="55">
        <v>4.0999999999999996</v>
      </c>
    </row>
    <row r="853" spans="1:7" x14ac:dyDescent="0.25">
      <c r="A853" s="81" t="s">
        <v>308</v>
      </c>
      <c r="B853" s="81"/>
      <c r="C853" s="81"/>
      <c r="D853" s="81"/>
      <c r="E853" s="81"/>
      <c r="F853" s="81"/>
      <c r="G853" s="55">
        <v>0</v>
      </c>
    </row>
    <row r="854" spans="1:7" x14ac:dyDescent="0.25">
      <c r="A854" s="81" t="s">
        <v>309</v>
      </c>
      <c r="B854" s="81"/>
      <c r="C854" s="81"/>
      <c r="D854" s="81"/>
      <c r="E854" s="81"/>
      <c r="F854" s="81"/>
      <c r="G854" s="55">
        <v>1.1000000000000001</v>
      </c>
    </row>
    <row r="855" spans="1:7" x14ac:dyDescent="0.25">
      <c r="A855" s="81" t="s">
        <v>310</v>
      </c>
      <c r="B855" s="81"/>
      <c r="C855" s="81"/>
      <c r="D855" s="81"/>
      <c r="E855" s="81"/>
      <c r="F855" s="81"/>
      <c r="G855" s="55">
        <v>0</v>
      </c>
    </row>
    <row r="856" spans="1:7" x14ac:dyDescent="0.25">
      <c r="A856" s="81" t="s">
        <v>311</v>
      </c>
      <c r="B856" s="81"/>
      <c r="C856" s="81"/>
      <c r="D856" s="81"/>
      <c r="E856" s="81"/>
      <c r="F856" s="81"/>
      <c r="G856" s="55">
        <v>1.1000000000000001</v>
      </c>
    </row>
    <row r="857" spans="1:7" x14ac:dyDescent="0.25">
      <c r="A857" s="81" t="s">
        <v>312</v>
      </c>
      <c r="B857" s="81"/>
      <c r="C857" s="81"/>
      <c r="D857" s="81"/>
      <c r="E857" s="81"/>
      <c r="F857" s="81"/>
      <c r="G857" s="104">
        <v>5.2</v>
      </c>
    </row>
    <row r="858" spans="1:7" x14ac:dyDescent="0.25">
      <c r="A858" s="81" t="s">
        <v>313</v>
      </c>
      <c r="B858" s="81"/>
      <c r="C858" s="81"/>
      <c r="D858" s="81"/>
      <c r="E858" s="81"/>
      <c r="F858" s="81"/>
      <c r="G858" s="55">
        <v>31.7</v>
      </c>
    </row>
    <row r="859" spans="1:7" x14ac:dyDescent="0.25">
      <c r="A859" s="81" t="s">
        <v>314</v>
      </c>
      <c r="B859" s="81"/>
      <c r="C859" s="81"/>
      <c r="D859" s="81"/>
      <c r="E859" s="81"/>
      <c r="F859" s="81"/>
      <c r="G859" s="55">
        <f>G857*G858</f>
        <v>164.84</v>
      </c>
    </row>
    <row r="860" spans="1:7" x14ac:dyDescent="0.25">
      <c r="A860" s="82"/>
      <c r="B860" s="82"/>
      <c r="C860" s="82"/>
      <c r="D860" s="82"/>
      <c r="E860" s="82"/>
      <c r="F860" s="82"/>
      <c r="G860" s="82"/>
    </row>
    <row r="861" spans="1:7" ht="76.5" x14ac:dyDescent="0.25">
      <c r="A861" s="46" t="s">
        <v>610</v>
      </c>
      <c r="B861" s="46" t="s">
        <v>216</v>
      </c>
      <c r="C861" s="52" t="s">
        <v>110</v>
      </c>
      <c r="D861" s="52" t="s">
        <v>5</v>
      </c>
      <c r="E861" s="53"/>
      <c r="F861" s="49"/>
      <c r="G861" s="49"/>
    </row>
    <row r="862" spans="1:7" ht="51" x14ac:dyDescent="0.25">
      <c r="A862" s="54">
        <v>1008</v>
      </c>
      <c r="B862" s="47" t="s">
        <v>484</v>
      </c>
      <c r="C862" s="48" t="s">
        <v>302</v>
      </c>
      <c r="D862" s="48" t="s">
        <v>5</v>
      </c>
      <c r="E862" s="53">
        <v>20.47</v>
      </c>
      <c r="F862" s="102">
        <v>2.77</v>
      </c>
      <c r="G862" s="102">
        <v>56.7</v>
      </c>
    </row>
    <row r="863" spans="1:7" ht="38.25" x14ac:dyDescent="0.25">
      <c r="A863" s="54">
        <v>21127</v>
      </c>
      <c r="B863" s="47" t="s">
        <v>481</v>
      </c>
      <c r="C863" s="48" t="s">
        <v>302</v>
      </c>
      <c r="D863" s="48" t="s">
        <v>3</v>
      </c>
      <c r="E863" s="53">
        <v>0.15</v>
      </c>
      <c r="F863" s="102">
        <v>1.97</v>
      </c>
      <c r="G863" s="102">
        <v>0.3</v>
      </c>
    </row>
    <row r="864" spans="1:7" ht="38.25" x14ac:dyDescent="0.25">
      <c r="A864" s="54" t="s">
        <v>458</v>
      </c>
      <c r="B864" s="47" t="s">
        <v>459</v>
      </c>
      <c r="C864" s="48" t="s">
        <v>110</v>
      </c>
      <c r="D864" s="48" t="s">
        <v>293</v>
      </c>
      <c r="E864" s="53">
        <v>0.89</v>
      </c>
      <c r="F864" s="102">
        <v>12.88</v>
      </c>
      <c r="G864" s="102">
        <v>11.52</v>
      </c>
    </row>
    <row r="865" spans="1:7" ht="38.25" x14ac:dyDescent="0.25">
      <c r="A865" s="54" t="s">
        <v>328</v>
      </c>
      <c r="B865" s="47" t="s">
        <v>329</v>
      </c>
      <c r="C865" s="48" t="s">
        <v>110</v>
      </c>
      <c r="D865" s="48" t="s">
        <v>293</v>
      </c>
      <c r="E865" s="53">
        <v>0.89</v>
      </c>
      <c r="F865" s="102">
        <v>16.57</v>
      </c>
      <c r="G865" s="102">
        <v>14.82</v>
      </c>
    </row>
    <row r="866" spans="1:7" x14ac:dyDescent="0.25">
      <c r="A866" s="81" t="s">
        <v>305</v>
      </c>
      <c r="B866" s="81"/>
      <c r="C866" s="81"/>
      <c r="D866" s="81"/>
      <c r="E866" s="81"/>
      <c r="F866" s="81"/>
      <c r="G866" s="55">
        <v>1.0900000000000001</v>
      </c>
    </row>
    <row r="867" spans="1:7" x14ac:dyDescent="0.25">
      <c r="A867" s="81" t="s">
        <v>306</v>
      </c>
      <c r="B867" s="81"/>
      <c r="C867" s="81"/>
      <c r="D867" s="81"/>
      <c r="E867" s="81"/>
      <c r="F867" s="81"/>
      <c r="G867" s="55">
        <v>3.76</v>
      </c>
    </row>
    <row r="868" spans="1:7" x14ac:dyDescent="0.25">
      <c r="A868" s="81" t="s">
        <v>307</v>
      </c>
      <c r="B868" s="81"/>
      <c r="C868" s="81"/>
      <c r="D868" s="81"/>
      <c r="E868" s="81"/>
      <c r="F868" s="81"/>
      <c r="G868" s="55">
        <v>4.8499999999999996</v>
      </c>
    </row>
    <row r="869" spans="1:7" x14ac:dyDescent="0.25">
      <c r="A869" s="81" t="s">
        <v>308</v>
      </c>
      <c r="B869" s="81"/>
      <c r="C869" s="81"/>
      <c r="D869" s="81"/>
      <c r="E869" s="81"/>
      <c r="F869" s="81"/>
      <c r="G869" s="55">
        <v>0</v>
      </c>
    </row>
    <row r="870" spans="1:7" x14ac:dyDescent="0.25">
      <c r="A870" s="81" t="s">
        <v>309</v>
      </c>
      <c r="B870" s="81"/>
      <c r="C870" s="81"/>
      <c r="D870" s="81"/>
      <c r="E870" s="81"/>
      <c r="F870" s="81"/>
      <c r="G870" s="55">
        <v>1.3</v>
      </c>
    </row>
    <row r="871" spans="1:7" x14ac:dyDescent="0.25">
      <c r="A871" s="81" t="s">
        <v>310</v>
      </c>
      <c r="B871" s="81"/>
      <c r="C871" s="81"/>
      <c r="D871" s="81"/>
      <c r="E871" s="81"/>
      <c r="F871" s="81"/>
      <c r="G871" s="55">
        <v>0</v>
      </c>
    </row>
    <row r="872" spans="1:7" x14ac:dyDescent="0.25">
      <c r="A872" s="81" t="s">
        <v>311</v>
      </c>
      <c r="B872" s="81"/>
      <c r="C872" s="81"/>
      <c r="D872" s="81"/>
      <c r="E872" s="81"/>
      <c r="F872" s="81"/>
      <c r="G872" s="55">
        <v>1.3</v>
      </c>
    </row>
    <row r="873" spans="1:7" x14ac:dyDescent="0.25">
      <c r="A873" s="81" t="s">
        <v>312</v>
      </c>
      <c r="B873" s="81"/>
      <c r="C873" s="81"/>
      <c r="D873" s="81"/>
      <c r="E873" s="81"/>
      <c r="F873" s="81"/>
      <c r="G873" s="104">
        <v>6.14</v>
      </c>
    </row>
    <row r="874" spans="1:7" x14ac:dyDescent="0.25">
      <c r="A874" s="81" t="s">
        <v>313</v>
      </c>
      <c r="B874" s="81"/>
      <c r="C874" s="81"/>
      <c r="D874" s="81"/>
      <c r="E874" s="81"/>
      <c r="F874" s="81"/>
      <c r="G874" s="55">
        <v>17.2</v>
      </c>
    </row>
    <row r="875" spans="1:7" x14ac:dyDescent="0.25">
      <c r="A875" s="81" t="s">
        <v>314</v>
      </c>
      <c r="B875" s="81"/>
      <c r="C875" s="81"/>
      <c r="D875" s="81"/>
      <c r="E875" s="81"/>
      <c r="F875" s="81"/>
      <c r="G875" s="55">
        <f>G873*G874</f>
        <v>105.60799999999999</v>
      </c>
    </row>
    <row r="876" spans="1:7" x14ac:dyDescent="0.25">
      <c r="A876" s="82"/>
      <c r="B876" s="82"/>
      <c r="C876" s="82"/>
      <c r="D876" s="82"/>
      <c r="E876" s="82"/>
      <c r="F876" s="82"/>
      <c r="G876" s="82"/>
    </row>
    <row r="877" spans="1:7" ht="76.5" x14ac:dyDescent="0.25">
      <c r="A877" s="46" t="s">
        <v>611</v>
      </c>
      <c r="B877" s="46" t="s">
        <v>218</v>
      </c>
      <c r="C877" s="52" t="s">
        <v>110</v>
      </c>
      <c r="D877" s="52" t="s">
        <v>5</v>
      </c>
      <c r="E877" s="53"/>
      <c r="F877" s="49"/>
      <c r="G877" s="49"/>
    </row>
    <row r="878" spans="1:7" ht="38.25" x14ac:dyDescent="0.25">
      <c r="A878" s="54">
        <v>21127</v>
      </c>
      <c r="B878" s="47" t="s">
        <v>481</v>
      </c>
      <c r="C878" s="48" t="s">
        <v>302</v>
      </c>
      <c r="D878" s="48" t="s">
        <v>3</v>
      </c>
      <c r="E878" s="53">
        <v>0.62</v>
      </c>
      <c r="F878" s="102">
        <v>1.97</v>
      </c>
      <c r="G878" s="102">
        <v>1.22</v>
      </c>
    </row>
    <row r="879" spans="1:7" ht="38.25" x14ac:dyDescent="0.25">
      <c r="A879" s="54" t="s">
        <v>458</v>
      </c>
      <c r="B879" s="47" t="s">
        <v>459</v>
      </c>
      <c r="C879" s="48" t="s">
        <v>110</v>
      </c>
      <c r="D879" s="48" t="s">
        <v>293</v>
      </c>
      <c r="E879" s="53">
        <v>5.3</v>
      </c>
      <c r="F879" s="102">
        <v>12.88</v>
      </c>
      <c r="G879" s="102">
        <v>68.23</v>
      </c>
    </row>
    <row r="880" spans="1:7" ht="38.25" x14ac:dyDescent="0.25">
      <c r="A880" s="54" t="s">
        <v>328</v>
      </c>
      <c r="B880" s="47" t="s">
        <v>329</v>
      </c>
      <c r="C880" s="48" t="s">
        <v>110</v>
      </c>
      <c r="D880" s="48" t="s">
        <v>293</v>
      </c>
      <c r="E880" s="53">
        <v>5.3</v>
      </c>
      <c r="F880" s="102">
        <v>16.57</v>
      </c>
      <c r="G880" s="102">
        <v>87.78</v>
      </c>
    </row>
    <row r="881" spans="1:7" ht="51" x14ac:dyDescent="0.25">
      <c r="A881" s="54">
        <v>985</v>
      </c>
      <c r="B881" s="47" t="s">
        <v>485</v>
      </c>
      <c r="C881" s="48" t="s">
        <v>302</v>
      </c>
      <c r="D881" s="48" t="s">
        <v>5</v>
      </c>
      <c r="E881" s="53">
        <v>81.87</v>
      </c>
      <c r="F881" s="102">
        <v>4.83</v>
      </c>
      <c r="G881" s="102">
        <v>395.44</v>
      </c>
    </row>
    <row r="882" spans="1:7" x14ac:dyDescent="0.25">
      <c r="A882" s="81" t="s">
        <v>305</v>
      </c>
      <c r="B882" s="81"/>
      <c r="C882" s="81"/>
      <c r="D882" s="81"/>
      <c r="E882" s="81"/>
      <c r="F882" s="81"/>
      <c r="G882" s="55">
        <v>1.61</v>
      </c>
    </row>
    <row r="883" spans="1:7" x14ac:dyDescent="0.25">
      <c r="A883" s="81" t="s">
        <v>306</v>
      </c>
      <c r="B883" s="81"/>
      <c r="C883" s="81"/>
      <c r="D883" s="81"/>
      <c r="E883" s="81"/>
      <c r="F883" s="81"/>
      <c r="G883" s="55">
        <v>6.42</v>
      </c>
    </row>
    <row r="884" spans="1:7" x14ac:dyDescent="0.25">
      <c r="A884" s="81" t="s">
        <v>307</v>
      </c>
      <c r="B884" s="81"/>
      <c r="C884" s="81"/>
      <c r="D884" s="81"/>
      <c r="E884" s="81"/>
      <c r="F884" s="81"/>
      <c r="G884" s="55">
        <v>8.0299999999999994</v>
      </c>
    </row>
    <row r="885" spans="1:7" x14ac:dyDescent="0.25">
      <c r="A885" s="81" t="s">
        <v>308</v>
      </c>
      <c r="B885" s="81"/>
      <c r="C885" s="81"/>
      <c r="D885" s="81"/>
      <c r="E885" s="81"/>
      <c r="F885" s="81"/>
      <c r="G885" s="55">
        <v>0</v>
      </c>
    </row>
    <row r="886" spans="1:7" x14ac:dyDescent="0.25">
      <c r="A886" s="81" t="s">
        <v>309</v>
      </c>
      <c r="B886" s="81"/>
      <c r="C886" s="81"/>
      <c r="D886" s="81"/>
      <c r="E886" s="81"/>
      <c r="F886" s="81"/>
      <c r="G886" s="55">
        <v>2.15</v>
      </c>
    </row>
    <row r="887" spans="1:7" x14ac:dyDescent="0.25">
      <c r="A887" s="81" t="s">
        <v>310</v>
      </c>
      <c r="B887" s="81"/>
      <c r="C887" s="81"/>
      <c r="D887" s="81"/>
      <c r="E887" s="81"/>
      <c r="F887" s="81"/>
      <c r="G887" s="55">
        <v>0</v>
      </c>
    </row>
    <row r="888" spans="1:7" x14ac:dyDescent="0.25">
      <c r="A888" s="81" t="s">
        <v>311</v>
      </c>
      <c r="B888" s="81"/>
      <c r="C888" s="81"/>
      <c r="D888" s="81"/>
      <c r="E888" s="81"/>
      <c r="F888" s="81"/>
      <c r="G888" s="55">
        <v>2.15</v>
      </c>
    </row>
    <row r="889" spans="1:7" x14ac:dyDescent="0.25">
      <c r="A889" s="81" t="s">
        <v>312</v>
      </c>
      <c r="B889" s="81"/>
      <c r="C889" s="81"/>
      <c r="D889" s="81"/>
      <c r="E889" s="81"/>
      <c r="F889" s="81"/>
      <c r="G889" s="104">
        <v>10.18</v>
      </c>
    </row>
    <row r="890" spans="1:7" x14ac:dyDescent="0.25">
      <c r="A890" s="81" t="s">
        <v>313</v>
      </c>
      <c r="B890" s="81"/>
      <c r="C890" s="81"/>
      <c r="D890" s="81"/>
      <c r="E890" s="81"/>
      <c r="F890" s="81"/>
      <c r="G890" s="55">
        <v>68.8</v>
      </c>
    </row>
    <row r="891" spans="1:7" x14ac:dyDescent="0.25">
      <c r="A891" s="81" t="s">
        <v>314</v>
      </c>
      <c r="B891" s="81"/>
      <c r="C891" s="81"/>
      <c r="D891" s="81"/>
      <c r="E891" s="81"/>
      <c r="F891" s="81"/>
      <c r="G891" s="55">
        <f>G889*G890</f>
        <v>700.3839999999999</v>
      </c>
    </row>
    <row r="892" spans="1:7" x14ac:dyDescent="0.25">
      <c r="A892" s="82"/>
      <c r="B892" s="82"/>
      <c r="C892" s="82"/>
      <c r="D892" s="82"/>
      <c r="E892" s="82"/>
      <c r="F892" s="82"/>
      <c r="G892" s="82"/>
    </row>
    <row r="893" spans="1:7" ht="51" x14ac:dyDescent="0.25">
      <c r="A893" s="46" t="s">
        <v>612</v>
      </c>
      <c r="B893" s="46" t="s">
        <v>220</v>
      </c>
      <c r="C893" s="52" t="s">
        <v>110</v>
      </c>
      <c r="D893" s="52" t="s">
        <v>3</v>
      </c>
      <c r="E893" s="53"/>
      <c r="F893" s="49"/>
      <c r="G893" s="49"/>
    </row>
    <row r="894" spans="1:7" ht="51" x14ac:dyDescent="0.25">
      <c r="A894" s="54">
        <v>12001</v>
      </c>
      <c r="B894" s="47" t="s">
        <v>486</v>
      </c>
      <c r="C894" s="48" t="s">
        <v>302</v>
      </c>
      <c r="D894" s="48" t="s">
        <v>3</v>
      </c>
      <c r="E894" s="53">
        <v>4</v>
      </c>
      <c r="F894" s="102">
        <v>4.58</v>
      </c>
      <c r="G894" s="102">
        <v>18.32</v>
      </c>
    </row>
    <row r="895" spans="1:7" ht="38.25" x14ac:dyDescent="0.25">
      <c r="A895" s="54" t="s">
        <v>458</v>
      </c>
      <c r="B895" s="47" t="s">
        <v>459</v>
      </c>
      <c r="C895" s="48" t="s">
        <v>110</v>
      </c>
      <c r="D895" s="48" t="s">
        <v>293</v>
      </c>
      <c r="E895" s="53">
        <v>0.56999999999999995</v>
      </c>
      <c r="F895" s="102">
        <v>12.88</v>
      </c>
      <c r="G895" s="102">
        <v>7.37</v>
      </c>
    </row>
    <row r="896" spans="1:7" ht="38.25" x14ac:dyDescent="0.25">
      <c r="A896" s="54" t="s">
        <v>328</v>
      </c>
      <c r="B896" s="47" t="s">
        <v>329</v>
      </c>
      <c r="C896" s="48" t="s">
        <v>110</v>
      </c>
      <c r="D896" s="48" t="s">
        <v>293</v>
      </c>
      <c r="E896" s="53">
        <v>0.56999999999999995</v>
      </c>
      <c r="F896" s="102">
        <v>16.57</v>
      </c>
      <c r="G896" s="102">
        <v>9.48</v>
      </c>
    </row>
    <row r="897" spans="1:7" x14ac:dyDescent="0.25">
      <c r="A897" s="81" t="s">
        <v>305</v>
      </c>
      <c r="B897" s="81"/>
      <c r="C897" s="81"/>
      <c r="D897" s="81"/>
      <c r="E897" s="81"/>
      <c r="F897" s="81"/>
      <c r="G897" s="55">
        <v>3</v>
      </c>
    </row>
    <row r="898" spans="1:7" x14ac:dyDescent="0.25">
      <c r="A898" s="81" t="s">
        <v>306</v>
      </c>
      <c r="B898" s="81"/>
      <c r="C898" s="81"/>
      <c r="D898" s="81"/>
      <c r="E898" s="81"/>
      <c r="F898" s="81"/>
      <c r="G898" s="55">
        <v>5.8</v>
      </c>
    </row>
    <row r="899" spans="1:7" x14ac:dyDescent="0.25">
      <c r="A899" s="81" t="s">
        <v>307</v>
      </c>
      <c r="B899" s="81"/>
      <c r="C899" s="81"/>
      <c r="D899" s="81"/>
      <c r="E899" s="81"/>
      <c r="F899" s="81"/>
      <c r="G899" s="55">
        <v>8.7899999999999991</v>
      </c>
    </row>
    <row r="900" spans="1:7" x14ac:dyDescent="0.25">
      <c r="A900" s="81" t="s">
        <v>308</v>
      </c>
      <c r="B900" s="81"/>
      <c r="C900" s="81"/>
      <c r="D900" s="81"/>
      <c r="E900" s="81"/>
      <c r="F900" s="81"/>
      <c r="G900" s="55">
        <v>0</v>
      </c>
    </row>
    <row r="901" spans="1:7" x14ac:dyDescent="0.25">
      <c r="A901" s="81" t="s">
        <v>309</v>
      </c>
      <c r="B901" s="81"/>
      <c r="C901" s="81"/>
      <c r="D901" s="81"/>
      <c r="E901" s="81"/>
      <c r="F901" s="81"/>
      <c r="G901" s="55">
        <v>2.35</v>
      </c>
    </row>
    <row r="902" spans="1:7" x14ac:dyDescent="0.25">
      <c r="A902" s="81" t="s">
        <v>310</v>
      </c>
      <c r="B902" s="81"/>
      <c r="C902" s="81"/>
      <c r="D902" s="81"/>
      <c r="E902" s="81"/>
      <c r="F902" s="81"/>
      <c r="G902" s="55">
        <v>0</v>
      </c>
    </row>
    <row r="903" spans="1:7" x14ac:dyDescent="0.25">
      <c r="A903" s="81" t="s">
        <v>311</v>
      </c>
      <c r="B903" s="81"/>
      <c r="C903" s="81"/>
      <c r="D903" s="81"/>
      <c r="E903" s="81"/>
      <c r="F903" s="81"/>
      <c r="G903" s="55">
        <v>2.35</v>
      </c>
    </row>
    <row r="904" spans="1:7" x14ac:dyDescent="0.25">
      <c r="A904" s="81" t="s">
        <v>312</v>
      </c>
      <c r="B904" s="81"/>
      <c r="C904" s="81"/>
      <c r="D904" s="81"/>
      <c r="E904" s="81"/>
      <c r="F904" s="81"/>
      <c r="G904" s="104">
        <v>11.14</v>
      </c>
    </row>
    <row r="905" spans="1:7" x14ac:dyDescent="0.25">
      <c r="A905" s="81" t="s">
        <v>313</v>
      </c>
      <c r="B905" s="81"/>
      <c r="C905" s="81"/>
      <c r="D905" s="81"/>
      <c r="E905" s="81"/>
      <c r="F905" s="81"/>
      <c r="G905" s="55">
        <v>4</v>
      </c>
    </row>
    <row r="906" spans="1:7" x14ac:dyDescent="0.25">
      <c r="A906" s="81" t="s">
        <v>314</v>
      </c>
      <c r="B906" s="81"/>
      <c r="C906" s="81"/>
      <c r="D906" s="81"/>
      <c r="E906" s="81"/>
      <c r="F906" s="81"/>
      <c r="G906" s="55">
        <f>G904*G905</f>
        <v>44.56</v>
      </c>
    </row>
    <row r="907" spans="1:7" x14ac:dyDescent="0.25">
      <c r="A907" s="82"/>
      <c r="B907" s="82"/>
      <c r="C907" s="82"/>
      <c r="D907" s="82"/>
      <c r="E907" s="82"/>
      <c r="F907" s="82"/>
      <c r="G907" s="82"/>
    </row>
    <row r="908" spans="1:7" ht="89.25" x14ac:dyDescent="0.25">
      <c r="A908" s="46" t="s">
        <v>613</v>
      </c>
      <c r="B908" s="46" t="s">
        <v>222</v>
      </c>
      <c r="C908" s="52" t="s">
        <v>110</v>
      </c>
      <c r="D908" s="52" t="s">
        <v>3</v>
      </c>
      <c r="E908" s="53"/>
      <c r="F908" s="49"/>
      <c r="G908" s="49"/>
    </row>
    <row r="909" spans="1:7" ht="51" x14ac:dyDescent="0.25">
      <c r="A909" s="54" t="s">
        <v>254</v>
      </c>
      <c r="B909" s="47" t="s">
        <v>255</v>
      </c>
      <c r="C909" s="48" t="s">
        <v>110</v>
      </c>
      <c r="D909" s="48" t="s">
        <v>5</v>
      </c>
      <c r="E909" s="53">
        <v>3.2</v>
      </c>
      <c r="F909" s="102">
        <v>4.0199999999999996</v>
      </c>
      <c r="G909" s="102">
        <v>12.85</v>
      </c>
    </row>
    <row r="910" spans="1:7" ht="51" x14ac:dyDescent="0.25">
      <c r="A910" s="54" t="s">
        <v>256</v>
      </c>
      <c r="B910" s="47" t="s">
        <v>257</v>
      </c>
      <c r="C910" s="48" t="s">
        <v>110</v>
      </c>
      <c r="D910" s="48" t="s">
        <v>3</v>
      </c>
      <c r="E910" s="53">
        <v>1</v>
      </c>
      <c r="F910" s="102">
        <v>2.69</v>
      </c>
      <c r="G910" s="102">
        <v>2.69</v>
      </c>
    </row>
    <row r="911" spans="1:7" ht="63.75" x14ac:dyDescent="0.25">
      <c r="A911" s="54" t="s">
        <v>187</v>
      </c>
      <c r="B911" s="47" t="s">
        <v>188</v>
      </c>
      <c r="C911" s="48" t="s">
        <v>110</v>
      </c>
      <c r="D911" s="48" t="s">
        <v>5</v>
      </c>
      <c r="E911" s="53">
        <v>3.2</v>
      </c>
      <c r="F911" s="102">
        <v>8.36</v>
      </c>
      <c r="G911" s="102">
        <v>26.75</v>
      </c>
    </row>
    <row r="912" spans="1:7" ht="76.5" x14ac:dyDescent="0.25">
      <c r="A912" s="54" t="s">
        <v>347</v>
      </c>
      <c r="B912" s="47" t="s">
        <v>348</v>
      </c>
      <c r="C912" s="48" t="s">
        <v>110</v>
      </c>
      <c r="D912" s="48" t="s">
        <v>5</v>
      </c>
      <c r="E912" s="53">
        <v>3.2</v>
      </c>
      <c r="F912" s="102">
        <v>6.76</v>
      </c>
      <c r="G912" s="102">
        <v>21.65</v>
      </c>
    </row>
    <row r="913" spans="1:7" ht="76.5" x14ac:dyDescent="0.25">
      <c r="A913" s="54" t="s">
        <v>211</v>
      </c>
      <c r="B913" s="47" t="s">
        <v>212</v>
      </c>
      <c r="C913" s="48" t="s">
        <v>110</v>
      </c>
      <c r="D913" s="48" t="s">
        <v>5</v>
      </c>
      <c r="E913" s="53">
        <v>10.5</v>
      </c>
      <c r="F913" s="102">
        <v>2.88</v>
      </c>
      <c r="G913" s="102">
        <v>30.2</v>
      </c>
    </row>
    <row r="914" spans="1:7" ht="63.75" x14ac:dyDescent="0.25">
      <c r="A914" s="54" t="s">
        <v>487</v>
      </c>
      <c r="B914" s="47" t="s">
        <v>488</v>
      </c>
      <c r="C914" s="48" t="s">
        <v>110</v>
      </c>
      <c r="D914" s="48" t="s">
        <v>3</v>
      </c>
      <c r="E914" s="53">
        <v>1</v>
      </c>
      <c r="F914" s="102">
        <v>9.39</v>
      </c>
      <c r="G914" s="102">
        <v>9.39</v>
      </c>
    </row>
    <row r="915" spans="1:7" ht="63.75" x14ac:dyDescent="0.25">
      <c r="A915" s="54" t="s">
        <v>489</v>
      </c>
      <c r="B915" s="47" t="s">
        <v>490</v>
      </c>
      <c r="C915" s="48" t="s">
        <v>110</v>
      </c>
      <c r="D915" s="48" t="s">
        <v>3</v>
      </c>
      <c r="E915" s="53">
        <v>1</v>
      </c>
      <c r="F915" s="102">
        <v>22.83</v>
      </c>
      <c r="G915" s="102">
        <v>22.83</v>
      </c>
    </row>
    <row r="916" spans="1:7" x14ac:dyDescent="0.25">
      <c r="A916" s="81" t="s">
        <v>305</v>
      </c>
      <c r="B916" s="81"/>
      <c r="C916" s="81"/>
      <c r="D916" s="81"/>
      <c r="E916" s="81"/>
      <c r="F916" s="81"/>
      <c r="G916" s="55">
        <v>59.13</v>
      </c>
    </row>
    <row r="917" spans="1:7" x14ac:dyDescent="0.25">
      <c r="A917" s="81" t="s">
        <v>306</v>
      </c>
      <c r="B917" s="81"/>
      <c r="C917" s="81"/>
      <c r="D917" s="81"/>
      <c r="E917" s="81"/>
      <c r="F917" s="81"/>
      <c r="G917" s="55">
        <v>67.23</v>
      </c>
    </row>
    <row r="918" spans="1:7" x14ac:dyDescent="0.25">
      <c r="A918" s="81" t="s">
        <v>307</v>
      </c>
      <c r="B918" s="81"/>
      <c r="C918" s="81"/>
      <c r="D918" s="81"/>
      <c r="E918" s="81"/>
      <c r="F918" s="81"/>
      <c r="G918" s="55">
        <v>126.35</v>
      </c>
    </row>
    <row r="919" spans="1:7" x14ac:dyDescent="0.25">
      <c r="A919" s="81" t="s">
        <v>308</v>
      </c>
      <c r="B919" s="81"/>
      <c r="C919" s="81"/>
      <c r="D919" s="81"/>
      <c r="E919" s="81"/>
      <c r="F919" s="81"/>
      <c r="G919" s="55">
        <v>0</v>
      </c>
    </row>
    <row r="920" spans="1:7" x14ac:dyDescent="0.25">
      <c r="A920" s="81" t="s">
        <v>309</v>
      </c>
      <c r="B920" s="81"/>
      <c r="C920" s="81"/>
      <c r="D920" s="81"/>
      <c r="E920" s="81"/>
      <c r="F920" s="81"/>
      <c r="G920" s="55">
        <v>33.82</v>
      </c>
    </row>
    <row r="921" spans="1:7" x14ac:dyDescent="0.25">
      <c r="A921" s="81" t="s">
        <v>310</v>
      </c>
      <c r="B921" s="81"/>
      <c r="C921" s="81"/>
      <c r="D921" s="81"/>
      <c r="E921" s="81"/>
      <c r="F921" s="81"/>
      <c r="G921" s="55">
        <v>0</v>
      </c>
    </row>
    <row r="922" spans="1:7" x14ac:dyDescent="0.25">
      <c r="A922" s="81" t="s">
        <v>311</v>
      </c>
      <c r="B922" s="81"/>
      <c r="C922" s="81"/>
      <c r="D922" s="81"/>
      <c r="E922" s="81"/>
      <c r="F922" s="81"/>
      <c r="G922" s="55">
        <v>33.82</v>
      </c>
    </row>
    <row r="923" spans="1:7" x14ac:dyDescent="0.25">
      <c r="A923" s="81" t="s">
        <v>312</v>
      </c>
      <c r="B923" s="81"/>
      <c r="C923" s="81"/>
      <c r="D923" s="81"/>
      <c r="E923" s="81"/>
      <c r="F923" s="81"/>
      <c r="G923" s="104">
        <v>160.18</v>
      </c>
    </row>
    <row r="924" spans="1:7" x14ac:dyDescent="0.25">
      <c r="A924" s="81" t="s">
        <v>313</v>
      </c>
      <c r="B924" s="81"/>
      <c r="C924" s="81"/>
      <c r="D924" s="81"/>
      <c r="E924" s="81"/>
      <c r="F924" s="81"/>
      <c r="G924" s="55">
        <v>1</v>
      </c>
    </row>
    <row r="925" spans="1:7" x14ac:dyDescent="0.25">
      <c r="A925" s="81" t="s">
        <v>314</v>
      </c>
      <c r="B925" s="81"/>
      <c r="C925" s="81"/>
      <c r="D925" s="81"/>
      <c r="E925" s="81"/>
      <c r="F925" s="81"/>
      <c r="G925" s="55">
        <f>G923*G924</f>
        <v>160.18</v>
      </c>
    </row>
    <row r="926" spans="1:7" x14ac:dyDescent="0.25">
      <c r="A926" s="82"/>
      <c r="B926" s="82"/>
      <c r="C926" s="82"/>
      <c r="D926" s="82"/>
      <c r="E926" s="82"/>
      <c r="F926" s="82"/>
      <c r="G926" s="82"/>
    </row>
    <row r="927" spans="1:7" ht="89.25" x14ac:dyDescent="0.25">
      <c r="A927" s="46" t="s">
        <v>614</v>
      </c>
      <c r="B927" s="46" t="s">
        <v>224</v>
      </c>
      <c r="C927" s="52" t="s">
        <v>110</v>
      </c>
      <c r="D927" s="52" t="s">
        <v>3</v>
      </c>
      <c r="E927" s="53"/>
      <c r="F927" s="49"/>
      <c r="G927" s="49"/>
    </row>
    <row r="928" spans="1:7" ht="51" x14ac:dyDescent="0.25">
      <c r="A928" s="54" t="s">
        <v>491</v>
      </c>
      <c r="B928" s="47" t="s">
        <v>492</v>
      </c>
      <c r="C928" s="48" t="s">
        <v>110</v>
      </c>
      <c r="D928" s="48" t="s">
        <v>3</v>
      </c>
      <c r="E928" s="53">
        <v>2</v>
      </c>
      <c r="F928" s="102">
        <v>2.69</v>
      </c>
      <c r="G928" s="102">
        <v>5.37</v>
      </c>
    </row>
    <row r="929" spans="1:7" ht="76.5" x14ac:dyDescent="0.25">
      <c r="A929" s="54" t="s">
        <v>343</v>
      </c>
      <c r="B929" s="47" t="s">
        <v>344</v>
      </c>
      <c r="C929" s="48" t="s">
        <v>110</v>
      </c>
      <c r="D929" s="48" t="s">
        <v>5</v>
      </c>
      <c r="E929" s="53">
        <v>6.4</v>
      </c>
      <c r="F929" s="102">
        <v>5.18</v>
      </c>
      <c r="G929" s="102">
        <v>33.17</v>
      </c>
    </row>
    <row r="930" spans="1:7" ht="76.5" x14ac:dyDescent="0.25">
      <c r="A930" s="54" t="s">
        <v>211</v>
      </c>
      <c r="B930" s="47" t="s">
        <v>212</v>
      </c>
      <c r="C930" s="48" t="s">
        <v>110</v>
      </c>
      <c r="D930" s="48" t="s">
        <v>5</v>
      </c>
      <c r="E930" s="53">
        <v>21</v>
      </c>
      <c r="F930" s="102">
        <v>2.88</v>
      </c>
      <c r="G930" s="102">
        <v>60.41</v>
      </c>
    </row>
    <row r="931" spans="1:7" ht="63.75" x14ac:dyDescent="0.25">
      <c r="A931" s="54" t="s">
        <v>260</v>
      </c>
      <c r="B931" s="47" t="s">
        <v>261</v>
      </c>
      <c r="C931" s="48" t="s">
        <v>110</v>
      </c>
      <c r="D931" s="48" t="s">
        <v>3</v>
      </c>
      <c r="E931" s="53">
        <v>2</v>
      </c>
      <c r="F931" s="102">
        <v>6.39</v>
      </c>
      <c r="G931" s="102">
        <v>12.78</v>
      </c>
    </row>
    <row r="932" spans="1:7" ht="63.75" x14ac:dyDescent="0.25">
      <c r="A932" s="54" t="s">
        <v>489</v>
      </c>
      <c r="B932" s="47" t="s">
        <v>490</v>
      </c>
      <c r="C932" s="48" t="s">
        <v>110</v>
      </c>
      <c r="D932" s="48" t="s">
        <v>3</v>
      </c>
      <c r="E932" s="53">
        <v>2</v>
      </c>
      <c r="F932" s="102">
        <v>22.83</v>
      </c>
      <c r="G932" s="102">
        <v>45.65</v>
      </c>
    </row>
    <row r="933" spans="1:7" x14ac:dyDescent="0.25">
      <c r="A933" s="81" t="s">
        <v>305</v>
      </c>
      <c r="B933" s="81"/>
      <c r="C933" s="81"/>
      <c r="D933" s="81"/>
      <c r="E933" s="81"/>
      <c r="F933" s="81"/>
      <c r="G933" s="55">
        <v>28.31</v>
      </c>
    </row>
    <row r="934" spans="1:7" x14ac:dyDescent="0.25">
      <c r="A934" s="81" t="s">
        <v>306</v>
      </c>
      <c r="B934" s="81"/>
      <c r="C934" s="81"/>
      <c r="D934" s="81"/>
      <c r="E934" s="81"/>
      <c r="F934" s="81"/>
      <c r="G934" s="55">
        <v>50.38</v>
      </c>
    </row>
    <row r="935" spans="1:7" x14ac:dyDescent="0.25">
      <c r="A935" s="81" t="s">
        <v>307</v>
      </c>
      <c r="B935" s="81"/>
      <c r="C935" s="81"/>
      <c r="D935" s="81"/>
      <c r="E935" s="81"/>
      <c r="F935" s="81"/>
      <c r="G935" s="55">
        <v>78.69</v>
      </c>
    </row>
    <row r="936" spans="1:7" x14ac:dyDescent="0.25">
      <c r="A936" s="81" t="s">
        <v>308</v>
      </c>
      <c r="B936" s="81"/>
      <c r="C936" s="81"/>
      <c r="D936" s="81"/>
      <c r="E936" s="81"/>
      <c r="F936" s="81"/>
      <c r="G936" s="55">
        <v>0</v>
      </c>
    </row>
    <row r="937" spans="1:7" x14ac:dyDescent="0.25">
      <c r="A937" s="81" t="s">
        <v>309</v>
      </c>
      <c r="B937" s="81"/>
      <c r="C937" s="81"/>
      <c r="D937" s="81"/>
      <c r="E937" s="81"/>
      <c r="F937" s="81"/>
      <c r="G937" s="55">
        <v>21.06</v>
      </c>
    </row>
    <row r="938" spans="1:7" x14ac:dyDescent="0.25">
      <c r="A938" s="81" t="s">
        <v>310</v>
      </c>
      <c r="B938" s="81"/>
      <c r="C938" s="81"/>
      <c r="D938" s="81"/>
      <c r="E938" s="81"/>
      <c r="F938" s="81"/>
      <c r="G938" s="55">
        <v>0</v>
      </c>
    </row>
    <row r="939" spans="1:7" x14ac:dyDescent="0.25">
      <c r="A939" s="81" t="s">
        <v>311</v>
      </c>
      <c r="B939" s="81"/>
      <c r="C939" s="81"/>
      <c r="D939" s="81"/>
      <c r="E939" s="81"/>
      <c r="F939" s="81"/>
      <c r="G939" s="55">
        <v>21.06</v>
      </c>
    </row>
    <row r="940" spans="1:7" x14ac:dyDescent="0.25">
      <c r="A940" s="81" t="s">
        <v>312</v>
      </c>
      <c r="B940" s="81"/>
      <c r="C940" s="81"/>
      <c r="D940" s="81"/>
      <c r="E940" s="81"/>
      <c r="F940" s="81"/>
      <c r="G940" s="104">
        <v>99.75</v>
      </c>
    </row>
    <row r="941" spans="1:7" x14ac:dyDescent="0.25">
      <c r="A941" s="81" t="s">
        <v>313</v>
      </c>
      <c r="B941" s="81"/>
      <c r="C941" s="81"/>
      <c r="D941" s="81"/>
      <c r="E941" s="81"/>
      <c r="F941" s="81"/>
      <c r="G941" s="55">
        <v>2</v>
      </c>
    </row>
    <row r="942" spans="1:7" x14ac:dyDescent="0.25">
      <c r="A942" s="81" t="s">
        <v>314</v>
      </c>
      <c r="B942" s="81"/>
      <c r="C942" s="81"/>
      <c r="D942" s="81"/>
      <c r="E942" s="81"/>
      <c r="F942" s="81"/>
      <c r="G942" s="55">
        <f>G940*G941</f>
        <v>199.5</v>
      </c>
    </row>
    <row r="943" spans="1:7" x14ac:dyDescent="0.25">
      <c r="A943" s="82"/>
      <c r="B943" s="82"/>
      <c r="C943" s="82"/>
      <c r="D943" s="82"/>
      <c r="E943" s="82"/>
      <c r="F943" s="82"/>
      <c r="G943" s="82"/>
    </row>
    <row r="944" spans="1:7" ht="89.25" x14ac:dyDescent="0.25">
      <c r="A944" s="46" t="s">
        <v>615</v>
      </c>
      <c r="B944" s="46" t="s">
        <v>226</v>
      </c>
      <c r="C944" s="52" t="s">
        <v>110</v>
      </c>
      <c r="D944" s="52" t="s">
        <v>3</v>
      </c>
      <c r="E944" s="53"/>
      <c r="F944" s="49"/>
      <c r="G944" s="49"/>
    </row>
    <row r="945" spans="1:7" ht="51" x14ac:dyDescent="0.25">
      <c r="A945" s="54" t="s">
        <v>491</v>
      </c>
      <c r="B945" s="47" t="s">
        <v>492</v>
      </c>
      <c r="C945" s="48" t="s">
        <v>110</v>
      </c>
      <c r="D945" s="48" t="s">
        <v>3</v>
      </c>
      <c r="E945" s="53">
        <v>1</v>
      </c>
      <c r="F945" s="102">
        <v>2.69</v>
      </c>
      <c r="G945" s="102">
        <v>2.69</v>
      </c>
    </row>
    <row r="946" spans="1:7" ht="76.5" x14ac:dyDescent="0.25">
      <c r="A946" s="54" t="s">
        <v>258</v>
      </c>
      <c r="B946" s="47" t="s">
        <v>259</v>
      </c>
      <c r="C946" s="48" t="s">
        <v>110</v>
      </c>
      <c r="D946" s="48" t="s">
        <v>5</v>
      </c>
      <c r="E946" s="53">
        <v>3.2</v>
      </c>
      <c r="F946" s="102">
        <v>5.74</v>
      </c>
      <c r="G946" s="102">
        <v>18.350000000000001</v>
      </c>
    </row>
    <row r="947" spans="1:7" ht="76.5" x14ac:dyDescent="0.25">
      <c r="A947" s="54" t="s">
        <v>211</v>
      </c>
      <c r="B947" s="47" t="s">
        <v>212</v>
      </c>
      <c r="C947" s="48" t="s">
        <v>110</v>
      </c>
      <c r="D947" s="48" t="s">
        <v>5</v>
      </c>
      <c r="E947" s="53">
        <v>10.5</v>
      </c>
      <c r="F947" s="102">
        <v>2.88</v>
      </c>
      <c r="G947" s="102">
        <v>30.2</v>
      </c>
    </row>
    <row r="948" spans="1:7" ht="63.75" x14ac:dyDescent="0.25">
      <c r="A948" s="54" t="s">
        <v>260</v>
      </c>
      <c r="B948" s="47" t="s">
        <v>261</v>
      </c>
      <c r="C948" s="48" t="s">
        <v>110</v>
      </c>
      <c r="D948" s="48" t="s">
        <v>3</v>
      </c>
      <c r="E948" s="53">
        <v>1</v>
      </c>
      <c r="F948" s="102">
        <v>6.39</v>
      </c>
      <c r="G948" s="102">
        <v>6.39</v>
      </c>
    </row>
    <row r="949" spans="1:7" ht="63.75" x14ac:dyDescent="0.25">
      <c r="A949" s="54" t="s">
        <v>489</v>
      </c>
      <c r="B949" s="47" t="s">
        <v>490</v>
      </c>
      <c r="C949" s="48" t="s">
        <v>110</v>
      </c>
      <c r="D949" s="48" t="s">
        <v>3</v>
      </c>
      <c r="E949" s="53">
        <v>1</v>
      </c>
      <c r="F949" s="102">
        <v>22.83</v>
      </c>
      <c r="G949" s="102">
        <v>22.83</v>
      </c>
    </row>
    <row r="950" spans="1:7" x14ac:dyDescent="0.25">
      <c r="A950" s="81" t="s">
        <v>305</v>
      </c>
      <c r="B950" s="81"/>
      <c r="C950" s="81"/>
      <c r="D950" s="81"/>
      <c r="E950" s="81"/>
      <c r="F950" s="81"/>
      <c r="G950" s="55">
        <v>29.32</v>
      </c>
    </row>
    <row r="951" spans="1:7" x14ac:dyDescent="0.25">
      <c r="A951" s="81" t="s">
        <v>306</v>
      </c>
      <c r="B951" s="81"/>
      <c r="C951" s="81"/>
      <c r="D951" s="81"/>
      <c r="E951" s="81"/>
      <c r="F951" s="81"/>
      <c r="G951" s="55">
        <v>51.14</v>
      </c>
    </row>
    <row r="952" spans="1:7" x14ac:dyDescent="0.25">
      <c r="A952" s="81" t="s">
        <v>307</v>
      </c>
      <c r="B952" s="81"/>
      <c r="C952" s="81"/>
      <c r="D952" s="81"/>
      <c r="E952" s="81"/>
      <c r="F952" s="81"/>
      <c r="G952" s="55">
        <v>80.459999999999994</v>
      </c>
    </row>
    <row r="953" spans="1:7" x14ac:dyDescent="0.25">
      <c r="A953" s="81" t="s">
        <v>308</v>
      </c>
      <c r="B953" s="81"/>
      <c r="C953" s="81"/>
      <c r="D953" s="81"/>
      <c r="E953" s="81"/>
      <c r="F953" s="81"/>
      <c r="G953" s="55">
        <v>0</v>
      </c>
    </row>
    <row r="954" spans="1:7" x14ac:dyDescent="0.25">
      <c r="A954" s="81" t="s">
        <v>309</v>
      </c>
      <c r="B954" s="81"/>
      <c r="C954" s="81"/>
      <c r="D954" s="81"/>
      <c r="E954" s="81"/>
      <c r="F954" s="81"/>
      <c r="G954" s="55">
        <v>21.54</v>
      </c>
    </row>
    <row r="955" spans="1:7" x14ac:dyDescent="0.25">
      <c r="A955" s="81" t="s">
        <v>310</v>
      </c>
      <c r="B955" s="81"/>
      <c r="C955" s="81"/>
      <c r="D955" s="81"/>
      <c r="E955" s="81"/>
      <c r="F955" s="81"/>
      <c r="G955" s="55">
        <v>0</v>
      </c>
    </row>
    <row r="956" spans="1:7" x14ac:dyDescent="0.25">
      <c r="A956" s="81" t="s">
        <v>311</v>
      </c>
      <c r="B956" s="81"/>
      <c r="C956" s="81"/>
      <c r="D956" s="81"/>
      <c r="E956" s="81"/>
      <c r="F956" s="81"/>
      <c r="G956" s="55">
        <v>21.54</v>
      </c>
    </row>
    <row r="957" spans="1:7" x14ac:dyDescent="0.25">
      <c r="A957" s="81" t="s">
        <v>312</v>
      </c>
      <c r="B957" s="81"/>
      <c r="C957" s="81"/>
      <c r="D957" s="81"/>
      <c r="E957" s="81"/>
      <c r="F957" s="81"/>
      <c r="G957" s="104">
        <v>102</v>
      </c>
    </row>
    <row r="958" spans="1:7" x14ac:dyDescent="0.25">
      <c r="A958" s="81" t="s">
        <v>313</v>
      </c>
      <c r="B958" s="81"/>
      <c r="C958" s="81"/>
      <c r="D958" s="81"/>
      <c r="E958" s="81"/>
      <c r="F958" s="81"/>
      <c r="G958" s="55">
        <v>1</v>
      </c>
    </row>
    <row r="959" spans="1:7" x14ac:dyDescent="0.25">
      <c r="A959" s="81" t="s">
        <v>314</v>
      </c>
      <c r="B959" s="81"/>
      <c r="C959" s="81"/>
      <c r="D959" s="81"/>
      <c r="E959" s="81"/>
      <c r="F959" s="81"/>
      <c r="G959" s="55">
        <f>G957*G958</f>
        <v>102</v>
      </c>
    </row>
    <row r="960" spans="1:7" x14ac:dyDescent="0.25">
      <c r="A960" s="82"/>
      <c r="B960" s="82"/>
      <c r="C960" s="82"/>
      <c r="D960" s="82"/>
      <c r="E960" s="82"/>
      <c r="F960" s="82"/>
      <c r="G960" s="82"/>
    </row>
    <row r="961" spans="1:7" ht="89.25" x14ac:dyDescent="0.25">
      <c r="A961" s="46" t="s">
        <v>616</v>
      </c>
      <c r="B961" s="46" t="s">
        <v>228</v>
      </c>
      <c r="C961" s="52" t="s">
        <v>110</v>
      </c>
      <c r="D961" s="52" t="s">
        <v>3</v>
      </c>
      <c r="E961" s="53"/>
      <c r="F961" s="49"/>
      <c r="G961" s="49"/>
    </row>
    <row r="962" spans="1:7" ht="51" x14ac:dyDescent="0.25">
      <c r="A962" s="54" t="s">
        <v>254</v>
      </c>
      <c r="B962" s="47" t="s">
        <v>255</v>
      </c>
      <c r="C962" s="48" t="s">
        <v>110</v>
      </c>
      <c r="D962" s="48" t="s">
        <v>5</v>
      </c>
      <c r="E962" s="53">
        <v>6.4</v>
      </c>
      <c r="F962" s="102">
        <v>4.0199999999999996</v>
      </c>
      <c r="G962" s="102">
        <v>25.71</v>
      </c>
    </row>
    <row r="963" spans="1:7" ht="51" x14ac:dyDescent="0.25">
      <c r="A963" s="54" t="s">
        <v>256</v>
      </c>
      <c r="B963" s="47" t="s">
        <v>257</v>
      </c>
      <c r="C963" s="48" t="s">
        <v>110</v>
      </c>
      <c r="D963" s="48" t="s">
        <v>3</v>
      </c>
      <c r="E963" s="53">
        <v>2</v>
      </c>
      <c r="F963" s="102">
        <v>2.69</v>
      </c>
      <c r="G963" s="102">
        <v>5.37</v>
      </c>
    </row>
    <row r="964" spans="1:7" ht="63.75" x14ac:dyDescent="0.25">
      <c r="A964" s="54" t="s">
        <v>187</v>
      </c>
      <c r="B964" s="47" t="s">
        <v>188</v>
      </c>
      <c r="C964" s="48" t="s">
        <v>110</v>
      </c>
      <c r="D964" s="48" t="s">
        <v>5</v>
      </c>
      <c r="E964" s="53">
        <v>6.4</v>
      </c>
      <c r="F964" s="102">
        <v>8.36</v>
      </c>
      <c r="G964" s="102">
        <v>53.49</v>
      </c>
    </row>
    <row r="965" spans="1:7" ht="76.5" x14ac:dyDescent="0.25">
      <c r="A965" s="54" t="s">
        <v>347</v>
      </c>
      <c r="B965" s="47" t="s">
        <v>348</v>
      </c>
      <c r="C965" s="48" t="s">
        <v>110</v>
      </c>
      <c r="D965" s="48" t="s">
        <v>5</v>
      </c>
      <c r="E965" s="53">
        <v>6.4</v>
      </c>
      <c r="F965" s="102">
        <v>6.76</v>
      </c>
      <c r="G965" s="102">
        <v>43.29</v>
      </c>
    </row>
    <row r="966" spans="1:7" ht="76.5" x14ac:dyDescent="0.25">
      <c r="A966" s="54" t="s">
        <v>211</v>
      </c>
      <c r="B966" s="47" t="s">
        <v>212</v>
      </c>
      <c r="C966" s="48" t="s">
        <v>110</v>
      </c>
      <c r="D966" s="48" t="s">
        <v>5</v>
      </c>
      <c r="E966" s="53">
        <v>21</v>
      </c>
      <c r="F966" s="102">
        <v>2.88</v>
      </c>
      <c r="G966" s="102">
        <v>60.41</v>
      </c>
    </row>
    <row r="967" spans="1:7" ht="63.75" x14ac:dyDescent="0.25">
      <c r="A967" s="54" t="s">
        <v>487</v>
      </c>
      <c r="B967" s="47" t="s">
        <v>488</v>
      </c>
      <c r="C967" s="48" t="s">
        <v>110</v>
      </c>
      <c r="D967" s="48" t="s">
        <v>3</v>
      </c>
      <c r="E967" s="53">
        <v>2</v>
      </c>
      <c r="F967" s="102">
        <v>9.39</v>
      </c>
      <c r="G967" s="102">
        <v>18.78</v>
      </c>
    </row>
    <row r="968" spans="1:7" ht="76.5" x14ac:dyDescent="0.25">
      <c r="A968" s="54" t="s">
        <v>493</v>
      </c>
      <c r="B968" s="47" t="s">
        <v>494</v>
      </c>
      <c r="C968" s="48" t="s">
        <v>110</v>
      </c>
      <c r="D968" s="48" t="s">
        <v>3</v>
      </c>
      <c r="E968" s="53">
        <v>2</v>
      </c>
      <c r="F968" s="102">
        <v>36.72</v>
      </c>
      <c r="G968" s="102">
        <v>73.44</v>
      </c>
    </row>
    <row r="969" spans="1:7" x14ac:dyDescent="0.25">
      <c r="A969" s="81" t="s">
        <v>305</v>
      </c>
      <c r="B969" s="81"/>
      <c r="C969" s="81"/>
      <c r="D969" s="81"/>
      <c r="E969" s="81"/>
      <c r="F969" s="81"/>
      <c r="G969" s="55">
        <v>64.3</v>
      </c>
    </row>
    <row r="970" spans="1:7" x14ac:dyDescent="0.25">
      <c r="A970" s="81" t="s">
        <v>306</v>
      </c>
      <c r="B970" s="81"/>
      <c r="C970" s="81"/>
      <c r="D970" s="81"/>
      <c r="E970" s="81"/>
      <c r="F970" s="81"/>
      <c r="G970" s="55">
        <v>75.95</v>
      </c>
    </row>
    <row r="971" spans="1:7" x14ac:dyDescent="0.25">
      <c r="A971" s="81" t="s">
        <v>307</v>
      </c>
      <c r="B971" s="81"/>
      <c r="C971" s="81"/>
      <c r="D971" s="81"/>
      <c r="E971" s="81"/>
      <c r="F971" s="81"/>
      <c r="G971" s="55">
        <v>140.25</v>
      </c>
    </row>
    <row r="972" spans="1:7" x14ac:dyDescent="0.25">
      <c r="A972" s="81" t="s">
        <v>308</v>
      </c>
      <c r="B972" s="81"/>
      <c r="C972" s="81"/>
      <c r="D972" s="81"/>
      <c r="E972" s="81"/>
      <c r="F972" s="81"/>
      <c r="G972" s="55">
        <v>0</v>
      </c>
    </row>
    <row r="973" spans="1:7" x14ac:dyDescent="0.25">
      <c r="A973" s="81" t="s">
        <v>309</v>
      </c>
      <c r="B973" s="81"/>
      <c r="C973" s="81"/>
      <c r="D973" s="81"/>
      <c r="E973" s="81"/>
      <c r="F973" s="81"/>
      <c r="G973" s="55">
        <v>37.54</v>
      </c>
    </row>
    <row r="974" spans="1:7" x14ac:dyDescent="0.25">
      <c r="A974" s="81" t="s">
        <v>310</v>
      </c>
      <c r="B974" s="81"/>
      <c r="C974" s="81"/>
      <c r="D974" s="81"/>
      <c r="E974" s="81"/>
      <c r="F974" s="81"/>
      <c r="G974" s="55">
        <v>0</v>
      </c>
    </row>
    <row r="975" spans="1:7" x14ac:dyDescent="0.25">
      <c r="A975" s="81" t="s">
        <v>311</v>
      </c>
      <c r="B975" s="81"/>
      <c r="C975" s="81"/>
      <c r="D975" s="81"/>
      <c r="E975" s="81"/>
      <c r="F975" s="81"/>
      <c r="G975" s="55">
        <v>37.54</v>
      </c>
    </row>
    <row r="976" spans="1:7" x14ac:dyDescent="0.25">
      <c r="A976" s="81" t="s">
        <v>312</v>
      </c>
      <c r="B976" s="81"/>
      <c r="C976" s="81"/>
      <c r="D976" s="81"/>
      <c r="E976" s="81"/>
      <c r="F976" s="81"/>
      <c r="G976" s="104">
        <v>177.79</v>
      </c>
    </row>
    <row r="977" spans="1:7" x14ac:dyDescent="0.25">
      <c r="A977" s="81" t="s">
        <v>313</v>
      </c>
      <c r="B977" s="81"/>
      <c r="C977" s="81"/>
      <c r="D977" s="81"/>
      <c r="E977" s="81"/>
      <c r="F977" s="81"/>
      <c r="G977" s="55">
        <v>2</v>
      </c>
    </row>
    <row r="978" spans="1:7" x14ac:dyDescent="0.25">
      <c r="A978" s="81" t="s">
        <v>314</v>
      </c>
      <c r="B978" s="81"/>
      <c r="C978" s="81"/>
      <c r="D978" s="81"/>
      <c r="E978" s="81"/>
      <c r="F978" s="81"/>
      <c r="G978" s="55">
        <f>G976*G977</f>
        <v>355.58</v>
      </c>
    </row>
    <row r="979" spans="1:7" x14ac:dyDescent="0.25">
      <c r="A979" s="82"/>
      <c r="B979" s="82"/>
      <c r="C979" s="82"/>
      <c r="D979" s="82"/>
      <c r="E979" s="82"/>
      <c r="F979" s="82"/>
      <c r="G979" s="82"/>
    </row>
    <row r="980" spans="1:7" ht="89.25" x14ac:dyDescent="0.25">
      <c r="A980" s="46" t="s">
        <v>617</v>
      </c>
      <c r="B980" s="46" t="s">
        <v>230</v>
      </c>
      <c r="C980" s="52" t="s">
        <v>110</v>
      </c>
      <c r="D980" s="52" t="s">
        <v>3</v>
      </c>
      <c r="E980" s="53"/>
      <c r="F980" s="49"/>
      <c r="G980" s="49"/>
    </row>
    <row r="981" spans="1:7" ht="51" x14ac:dyDescent="0.25">
      <c r="A981" s="54" t="s">
        <v>491</v>
      </c>
      <c r="B981" s="47" t="s">
        <v>492</v>
      </c>
      <c r="C981" s="48" t="s">
        <v>110</v>
      </c>
      <c r="D981" s="48" t="s">
        <v>3</v>
      </c>
      <c r="E981" s="53">
        <v>5</v>
      </c>
      <c r="F981" s="102">
        <v>2.69</v>
      </c>
      <c r="G981" s="102">
        <v>13.43</v>
      </c>
    </row>
    <row r="982" spans="1:7" ht="76.5" x14ac:dyDescent="0.25">
      <c r="A982" s="54" t="s">
        <v>343</v>
      </c>
      <c r="B982" s="47" t="s">
        <v>344</v>
      </c>
      <c r="C982" s="48" t="s">
        <v>110</v>
      </c>
      <c r="D982" s="48" t="s">
        <v>5</v>
      </c>
      <c r="E982" s="53">
        <v>16</v>
      </c>
      <c r="F982" s="102">
        <v>5.18</v>
      </c>
      <c r="G982" s="102">
        <v>82.91</v>
      </c>
    </row>
    <row r="983" spans="1:7" ht="76.5" x14ac:dyDescent="0.25">
      <c r="A983" s="54" t="s">
        <v>211</v>
      </c>
      <c r="B983" s="47" t="s">
        <v>212</v>
      </c>
      <c r="C983" s="48" t="s">
        <v>110</v>
      </c>
      <c r="D983" s="48" t="s">
        <v>5</v>
      </c>
      <c r="E983" s="53">
        <v>52.5</v>
      </c>
      <c r="F983" s="102">
        <v>2.88</v>
      </c>
      <c r="G983" s="102">
        <v>151.02000000000001</v>
      </c>
    </row>
    <row r="984" spans="1:7" ht="63.75" x14ac:dyDescent="0.25">
      <c r="A984" s="54" t="s">
        <v>487</v>
      </c>
      <c r="B984" s="47" t="s">
        <v>488</v>
      </c>
      <c r="C984" s="48" t="s">
        <v>110</v>
      </c>
      <c r="D984" s="48" t="s">
        <v>3</v>
      </c>
      <c r="E984" s="53">
        <v>5</v>
      </c>
      <c r="F984" s="102">
        <v>9.39</v>
      </c>
      <c r="G984" s="102">
        <v>46.96</v>
      </c>
    </row>
    <row r="985" spans="1:7" ht="76.5" x14ac:dyDescent="0.25">
      <c r="A985" s="54" t="s">
        <v>493</v>
      </c>
      <c r="B985" s="47" t="s">
        <v>494</v>
      </c>
      <c r="C985" s="48" t="s">
        <v>110</v>
      </c>
      <c r="D985" s="48" t="s">
        <v>3</v>
      </c>
      <c r="E985" s="53">
        <v>5</v>
      </c>
      <c r="F985" s="102">
        <v>36.72</v>
      </c>
      <c r="G985" s="102">
        <v>183.59</v>
      </c>
    </row>
    <row r="986" spans="1:7" x14ac:dyDescent="0.25">
      <c r="A986" s="81" t="s">
        <v>305</v>
      </c>
      <c r="B986" s="81"/>
      <c r="C986" s="81"/>
      <c r="D986" s="81"/>
      <c r="E986" s="81"/>
      <c r="F986" s="81"/>
      <c r="G986" s="55">
        <v>35.619999999999997</v>
      </c>
    </row>
    <row r="987" spans="1:7" x14ac:dyDescent="0.25">
      <c r="A987" s="81" t="s">
        <v>306</v>
      </c>
      <c r="B987" s="81"/>
      <c r="C987" s="81"/>
      <c r="D987" s="81"/>
      <c r="E987" s="81"/>
      <c r="F987" s="81"/>
      <c r="G987" s="55">
        <v>59.96</v>
      </c>
    </row>
    <row r="988" spans="1:7" x14ac:dyDescent="0.25">
      <c r="A988" s="81" t="s">
        <v>307</v>
      </c>
      <c r="B988" s="81"/>
      <c r="C988" s="81"/>
      <c r="D988" s="81"/>
      <c r="E988" s="81"/>
      <c r="F988" s="81"/>
      <c r="G988" s="55">
        <v>95.58</v>
      </c>
    </row>
    <row r="989" spans="1:7" x14ac:dyDescent="0.25">
      <c r="A989" s="81" t="s">
        <v>308</v>
      </c>
      <c r="B989" s="81"/>
      <c r="C989" s="81"/>
      <c r="D989" s="81"/>
      <c r="E989" s="81"/>
      <c r="F989" s="81"/>
      <c r="G989" s="55">
        <v>0</v>
      </c>
    </row>
    <row r="990" spans="1:7" x14ac:dyDescent="0.25">
      <c r="A990" s="81" t="s">
        <v>309</v>
      </c>
      <c r="B990" s="81"/>
      <c r="C990" s="81"/>
      <c r="D990" s="81"/>
      <c r="E990" s="81"/>
      <c r="F990" s="81"/>
      <c r="G990" s="55">
        <v>25.59</v>
      </c>
    </row>
    <row r="991" spans="1:7" x14ac:dyDescent="0.25">
      <c r="A991" s="81" t="s">
        <v>310</v>
      </c>
      <c r="B991" s="81"/>
      <c r="C991" s="81"/>
      <c r="D991" s="81"/>
      <c r="E991" s="81"/>
      <c r="F991" s="81"/>
      <c r="G991" s="55">
        <v>0</v>
      </c>
    </row>
    <row r="992" spans="1:7" x14ac:dyDescent="0.25">
      <c r="A992" s="81" t="s">
        <v>311</v>
      </c>
      <c r="B992" s="81"/>
      <c r="C992" s="81"/>
      <c r="D992" s="81"/>
      <c r="E992" s="81"/>
      <c r="F992" s="81"/>
      <c r="G992" s="55">
        <v>25.59</v>
      </c>
    </row>
    <row r="993" spans="1:7" x14ac:dyDescent="0.25">
      <c r="A993" s="81" t="s">
        <v>312</v>
      </c>
      <c r="B993" s="81"/>
      <c r="C993" s="81"/>
      <c r="D993" s="81"/>
      <c r="E993" s="81"/>
      <c r="F993" s="81"/>
      <c r="G993" s="104">
        <v>121.17</v>
      </c>
    </row>
    <row r="994" spans="1:7" x14ac:dyDescent="0.25">
      <c r="A994" s="81" t="s">
        <v>313</v>
      </c>
      <c r="B994" s="81"/>
      <c r="C994" s="81"/>
      <c r="D994" s="81"/>
      <c r="E994" s="81"/>
      <c r="F994" s="81"/>
      <c r="G994" s="55">
        <v>5</v>
      </c>
    </row>
    <row r="995" spans="1:7" x14ac:dyDescent="0.25">
      <c r="A995" s="81" t="s">
        <v>314</v>
      </c>
      <c r="B995" s="81"/>
      <c r="C995" s="81"/>
      <c r="D995" s="81"/>
      <c r="E995" s="81"/>
      <c r="F995" s="81"/>
      <c r="G995" s="55">
        <f>G993*G994</f>
        <v>605.85</v>
      </c>
    </row>
    <row r="996" spans="1:7" x14ac:dyDescent="0.25">
      <c r="A996" s="82"/>
      <c r="B996" s="82"/>
      <c r="C996" s="82"/>
      <c r="D996" s="82"/>
      <c r="E996" s="82"/>
      <c r="F996" s="82"/>
      <c r="G996" s="82"/>
    </row>
    <row r="997" spans="1:7" ht="89.25" x14ac:dyDescent="0.25">
      <c r="A997" s="46" t="s">
        <v>618</v>
      </c>
      <c r="B997" s="46" t="s">
        <v>232</v>
      </c>
      <c r="C997" s="52" t="s">
        <v>110</v>
      </c>
      <c r="D997" s="52" t="s">
        <v>3</v>
      </c>
      <c r="E997" s="53"/>
      <c r="F997" s="49"/>
      <c r="G997" s="49"/>
    </row>
    <row r="998" spans="1:7" ht="51" x14ac:dyDescent="0.25">
      <c r="A998" s="54" t="s">
        <v>491</v>
      </c>
      <c r="B998" s="47" t="s">
        <v>492</v>
      </c>
      <c r="C998" s="48" t="s">
        <v>110</v>
      </c>
      <c r="D998" s="48" t="s">
        <v>3</v>
      </c>
      <c r="E998" s="53">
        <v>1</v>
      </c>
      <c r="F998" s="102">
        <v>2.69</v>
      </c>
      <c r="G998" s="102">
        <v>2.69</v>
      </c>
    </row>
    <row r="999" spans="1:7" ht="76.5" x14ac:dyDescent="0.25">
      <c r="A999" s="54" t="s">
        <v>343</v>
      </c>
      <c r="B999" s="47" t="s">
        <v>344</v>
      </c>
      <c r="C999" s="48" t="s">
        <v>110</v>
      </c>
      <c r="D999" s="48" t="s">
        <v>5</v>
      </c>
      <c r="E999" s="53">
        <v>2.4</v>
      </c>
      <c r="F999" s="102">
        <v>5.18</v>
      </c>
      <c r="G999" s="102">
        <v>12.44</v>
      </c>
    </row>
    <row r="1000" spans="1:7" ht="76.5" x14ac:dyDescent="0.25">
      <c r="A1000" s="54" t="s">
        <v>211</v>
      </c>
      <c r="B1000" s="47" t="s">
        <v>212</v>
      </c>
      <c r="C1000" s="48" t="s">
        <v>110</v>
      </c>
      <c r="D1000" s="48" t="s">
        <v>5</v>
      </c>
      <c r="E1000" s="53">
        <v>10.5</v>
      </c>
      <c r="F1000" s="102">
        <v>2.88</v>
      </c>
      <c r="G1000" s="102">
        <v>30.2</v>
      </c>
    </row>
    <row r="1001" spans="1:7" ht="63.75" x14ac:dyDescent="0.25">
      <c r="A1001" s="54" t="s">
        <v>487</v>
      </c>
      <c r="B1001" s="47" t="s">
        <v>488</v>
      </c>
      <c r="C1001" s="48" t="s">
        <v>110</v>
      </c>
      <c r="D1001" s="48" t="s">
        <v>3</v>
      </c>
      <c r="E1001" s="53">
        <v>1</v>
      </c>
      <c r="F1001" s="102">
        <v>9.39</v>
      </c>
      <c r="G1001" s="102">
        <v>9.39</v>
      </c>
    </row>
    <row r="1002" spans="1:7" ht="63.75" x14ac:dyDescent="0.25">
      <c r="A1002" s="54" t="s">
        <v>495</v>
      </c>
      <c r="B1002" s="47" t="s">
        <v>496</v>
      </c>
      <c r="C1002" s="48" t="s">
        <v>110</v>
      </c>
      <c r="D1002" s="48" t="s">
        <v>3</v>
      </c>
      <c r="E1002" s="53">
        <v>1</v>
      </c>
      <c r="F1002" s="102">
        <v>26.79</v>
      </c>
      <c r="G1002" s="102">
        <v>26.79</v>
      </c>
    </row>
    <row r="1003" spans="1:7" x14ac:dyDescent="0.25">
      <c r="A1003" s="81" t="s">
        <v>305</v>
      </c>
      <c r="B1003" s="81"/>
      <c r="C1003" s="81"/>
      <c r="D1003" s="81"/>
      <c r="E1003" s="81"/>
      <c r="F1003" s="81"/>
      <c r="G1003" s="55">
        <v>28.28</v>
      </c>
    </row>
    <row r="1004" spans="1:7" x14ac:dyDescent="0.25">
      <c r="A1004" s="81" t="s">
        <v>306</v>
      </c>
      <c r="B1004" s="81"/>
      <c r="C1004" s="81"/>
      <c r="D1004" s="81"/>
      <c r="E1004" s="81"/>
      <c r="F1004" s="81"/>
      <c r="G1004" s="55">
        <v>53.22</v>
      </c>
    </row>
    <row r="1005" spans="1:7" x14ac:dyDescent="0.25">
      <c r="A1005" s="81" t="s">
        <v>307</v>
      </c>
      <c r="B1005" s="81"/>
      <c r="C1005" s="81"/>
      <c r="D1005" s="81"/>
      <c r="E1005" s="81"/>
      <c r="F1005" s="81"/>
      <c r="G1005" s="55">
        <v>81.5</v>
      </c>
    </row>
    <row r="1006" spans="1:7" x14ac:dyDescent="0.25">
      <c r="A1006" s="81" t="s">
        <v>308</v>
      </c>
      <c r="B1006" s="81"/>
      <c r="C1006" s="81"/>
      <c r="D1006" s="81"/>
      <c r="E1006" s="81"/>
      <c r="F1006" s="81"/>
      <c r="G1006" s="55">
        <v>0</v>
      </c>
    </row>
    <row r="1007" spans="1:7" x14ac:dyDescent="0.25">
      <c r="A1007" s="81" t="s">
        <v>309</v>
      </c>
      <c r="B1007" s="81"/>
      <c r="C1007" s="81"/>
      <c r="D1007" s="81"/>
      <c r="E1007" s="81"/>
      <c r="F1007" s="81"/>
      <c r="G1007" s="55">
        <v>21.82</v>
      </c>
    </row>
    <row r="1008" spans="1:7" x14ac:dyDescent="0.25">
      <c r="A1008" s="81" t="s">
        <v>310</v>
      </c>
      <c r="B1008" s="81"/>
      <c r="C1008" s="81"/>
      <c r="D1008" s="81"/>
      <c r="E1008" s="81"/>
      <c r="F1008" s="81"/>
      <c r="G1008" s="55">
        <v>0</v>
      </c>
    </row>
    <row r="1009" spans="1:7" x14ac:dyDescent="0.25">
      <c r="A1009" s="81" t="s">
        <v>311</v>
      </c>
      <c r="B1009" s="81"/>
      <c r="C1009" s="81"/>
      <c r="D1009" s="81"/>
      <c r="E1009" s="81"/>
      <c r="F1009" s="81"/>
      <c r="G1009" s="55">
        <v>21.82</v>
      </c>
    </row>
    <row r="1010" spans="1:7" x14ac:dyDescent="0.25">
      <c r="A1010" s="81" t="s">
        <v>312</v>
      </c>
      <c r="B1010" s="81"/>
      <c r="C1010" s="81"/>
      <c r="D1010" s="81"/>
      <c r="E1010" s="81"/>
      <c r="F1010" s="81"/>
      <c r="G1010" s="104">
        <v>103.32</v>
      </c>
    </row>
    <row r="1011" spans="1:7" x14ac:dyDescent="0.25">
      <c r="A1011" s="81" t="s">
        <v>313</v>
      </c>
      <c r="B1011" s="81"/>
      <c r="C1011" s="81"/>
      <c r="D1011" s="81"/>
      <c r="E1011" s="81"/>
      <c r="F1011" s="81"/>
      <c r="G1011" s="55">
        <v>1</v>
      </c>
    </row>
    <row r="1012" spans="1:7" x14ac:dyDescent="0.25">
      <c r="A1012" s="81" t="s">
        <v>314</v>
      </c>
      <c r="B1012" s="81"/>
      <c r="C1012" s="81"/>
      <c r="D1012" s="81"/>
      <c r="E1012" s="81"/>
      <c r="F1012" s="81"/>
      <c r="G1012" s="55">
        <f>G1010*G1011</f>
        <v>103.32</v>
      </c>
    </row>
    <row r="1013" spans="1:7" x14ac:dyDescent="0.25">
      <c r="A1013" s="82"/>
      <c r="B1013" s="82"/>
      <c r="C1013" s="82"/>
      <c r="D1013" s="82"/>
      <c r="E1013" s="82"/>
      <c r="F1013" s="82"/>
      <c r="G1013" s="82"/>
    </row>
    <row r="1014" spans="1:7" ht="89.25" x14ac:dyDescent="0.25">
      <c r="A1014" s="46" t="s">
        <v>619</v>
      </c>
      <c r="B1014" s="46" t="s">
        <v>234</v>
      </c>
      <c r="C1014" s="52" t="s">
        <v>110</v>
      </c>
      <c r="D1014" s="52" t="s">
        <v>3</v>
      </c>
      <c r="E1014" s="53"/>
      <c r="F1014" s="49"/>
      <c r="G1014" s="49"/>
    </row>
    <row r="1015" spans="1:7" ht="51" x14ac:dyDescent="0.25">
      <c r="A1015" s="54" t="s">
        <v>254</v>
      </c>
      <c r="B1015" s="47" t="s">
        <v>255</v>
      </c>
      <c r="C1015" s="48" t="s">
        <v>110</v>
      </c>
      <c r="D1015" s="48" t="s">
        <v>5</v>
      </c>
      <c r="E1015" s="53">
        <v>1.3</v>
      </c>
      <c r="F1015" s="102">
        <v>4.0199999999999996</v>
      </c>
      <c r="G1015" s="102">
        <v>5.22</v>
      </c>
    </row>
    <row r="1016" spans="1:7" ht="51" x14ac:dyDescent="0.25">
      <c r="A1016" s="54" t="s">
        <v>256</v>
      </c>
      <c r="B1016" s="47" t="s">
        <v>257</v>
      </c>
      <c r="C1016" s="48" t="s">
        <v>110</v>
      </c>
      <c r="D1016" s="48" t="s">
        <v>3</v>
      </c>
      <c r="E1016" s="53">
        <v>1</v>
      </c>
      <c r="F1016" s="102">
        <v>2.69</v>
      </c>
      <c r="G1016" s="102">
        <v>2.69</v>
      </c>
    </row>
    <row r="1017" spans="1:7" ht="63.75" x14ac:dyDescent="0.25">
      <c r="A1017" s="54" t="s">
        <v>187</v>
      </c>
      <c r="B1017" s="47" t="s">
        <v>188</v>
      </c>
      <c r="C1017" s="48" t="s">
        <v>110</v>
      </c>
      <c r="D1017" s="48" t="s">
        <v>5</v>
      </c>
      <c r="E1017" s="53">
        <v>1.3</v>
      </c>
      <c r="F1017" s="102">
        <v>8.36</v>
      </c>
      <c r="G1017" s="102">
        <v>10.87</v>
      </c>
    </row>
    <row r="1018" spans="1:7" ht="76.5" x14ac:dyDescent="0.25">
      <c r="A1018" s="54" t="s">
        <v>197</v>
      </c>
      <c r="B1018" s="47" t="s">
        <v>198</v>
      </c>
      <c r="C1018" s="48" t="s">
        <v>110</v>
      </c>
      <c r="D1018" s="48" t="s">
        <v>5</v>
      </c>
      <c r="E1018" s="53">
        <v>1.3</v>
      </c>
      <c r="F1018" s="102">
        <v>7.85</v>
      </c>
      <c r="G1018" s="102">
        <v>10.210000000000001</v>
      </c>
    </row>
    <row r="1019" spans="1:7" ht="76.5" x14ac:dyDescent="0.25">
      <c r="A1019" s="54" t="s">
        <v>213</v>
      </c>
      <c r="B1019" s="47" t="s">
        <v>214</v>
      </c>
      <c r="C1019" s="48" t="s">
        <v>110</v>
      </c>
      <c r="D1019" s="48" t="s">
        <v>5</v>
      </c>
      <c r="E1019" s="53">
        <v>4.5</v>
      </c>
      <c r="F1019" s="102">
        <v>4.0999999999999996</v>
      </c>
      <c r="G1019" s="102">
        <v>18.45</v>
      </c>
    </row>
    <row r="1020" spans="1:7" ht="63.75" x14ac:dyDescent="0.25">
      <c r="A1020" s="54" t="s">
        <v>260</v>
      </c>
      <c r="B1020" s="47" t="s">
        <v>261</v>
      </c>
      <c r="C1020" s="48" t="s">
        <v>110</v>
      </c>
      <c r="D1020" s="48" t="s">
        <v>3</v>
      </c>
      <c r="E1020" s="53">
        <v>1</v>
      </c>
      <c r="F1020" s="102">
        <v>6.39</v>
      </c>
      <c r="G1020" s="102">
        <v>6.39</v>
      </c>
    </row>
    <row r="1021" spans="1:7" ht="63.75" x14ac:dyDescent="0.25">
      <c r="A1021" s="54" t="s">
        <v>495</v>
      </c>
      <c r="B1021" s="47" t="s">
        <v>496</v>
      </c>
      <c r="C1021" s="48" t="s">
        <v>110</v>
      </c>
      <c r="D1021" s="48" t="s">
        <v>3</v>
      </c>
      <c r="E1021" s="53">
        <v>1</v>
      </c>
      <c r="F1021" s="102">
        <v>26.79</v>
      </c>
      <c r="G1021" s="102">
        <v>26.79</v>
      </c>
    </row>
    <row r="1022" spans="1:7" x14ac:dyDescent="0.25">
      <c r="A1022" s="81" t="s">
        <v>305</v>
      </c>
      <c r="B1022" s="81"/>
      <c r="C1022" s="81"/>
      <c r="D1022" s="81"/>
      <c r="E1022" s="81"/>
      <c r="F1022" s="81"/>
      <c r="G1022" s="55">
        <v>32.49</v>
      </c>
    </row>
    <row r="1023" spans="1:7" x14ac:dyDescent="0.25">
      <c r="A1023" s="81" t="s">
        <v>306</v>
      </c>
      <c r="B1023" s="81"/>
      <c r="C1023" s="81"/>
      <c r="D1023" s="81"/>
      <c r="E1023" s="81"/>
      <c r="F1023" s="81"/>
      <c r="G1023" s="55">
        <v>48.12</v>
      </c>
    </row>
    <row r="1024" spans="1:7" x14ac:dyDescent="0.25">
      <c r="A1024" s="81" t="s">
        <v>307</v>
      </c>
      <c r="B1024" s="81"/>
      <c r="C1024" s="81"/>
      <c r="D1024" s="81"/>
      <c r="E1024" s="81"/>
      <c r="F1024" s="81"/>
      <c r="G1024" s="55">
        <v>80.599999999999994</v>
      </c>
    </row>
    <row r="1025" spans="1:7" x14ac:dyDescent="0.25">
      <c r="A1025" s="81" t="s">
        <v>308</v>
      </c>
      <c r="B1025" s="81"/>
      <c r="C1025" s="81"/>
      <c r="D1025" s="81"/>
      <c r="E1025" s="81"/>
      <c r="F1025" s="81"/>
      <c r="G1025" s="55">
        <v>0</v>
      </c>
    </row>
    <row r="1026" spans="1:7" x14ac:dyDescent="0.25">
      <c r="A1026" s="81" t="s">
        <v>309</v>
      </c>
      <c r="B1026" s="81"/>
      <c r="C1026" s="81"/>
      <c r="D1026" s="81"/>
      <c r="E1026" s="81"/>
      <c r="F1026" s="81"/>
      <c r="G1026" s="55">
        <v>21.58</v>
      </c>
    </row>
    <row r="1027" spans="1:7" x14ac:dyDescent="0.25">
      <c r="A1027" s="81" t="s">
        <v>310</v>
      </c>
      <c r="B1027" s="81"/>
      <c r="C1027" s="81"/>
      <c r="D1027" s="81"/>
      <c r="E1027" s="81"/>
      <c r="F1027" s="81"/>
      <c r="G1027" s="55">
        <v>0</v>
      </c>
    </row>
    <row r="1028" spans="1:7" x14ac:dyDescent="0.25">
      <c r="A1028" s="81" t="s">
        <v>311</v>
      </c>
      <c r="B1028" s="81"/>
      <c r="C1028" s="81"/>
      <c r="D1028" s="81"/>
      <c r="E1028" s="81"/>
      <c r="F1028" s="81"/>
      <c r="G1028" s="55">
        <v>21.58</v>
      </c>
    </row>
    <row r="1029" spans="1:7" x14ac:dyDescent="0.25">
      <c r="A1029" s="81" t="s">
        <v>312</v>
      </c>
      <c r="B1029" s="81"/>
      <c r="C1029" s="81"/>
      <c r="D1029" s="81"/>
      <c r="E1029" s="81"/>
      <c r="F1029" s="81"/>
      <c r="G1029" s="104">
        <v>102.18</v>
      </c>
    </row>
    <row r="1030" spans="1:7" x14ac:dyDescent="0.25">
      <c r="A1030" s="81" t="s">
        <v>313</v>
      </c>
      <c r="B1030" s="81"/>
      <c r="C1030" s="81"/>
      <c r="D1030" s="81"/>
      <c r="E1030" s="81"/>
      <c r="F1030" s="81"/>
      <c r="G1030" s="55">
        <v>1</v>
      </c>
    </row>
    <row r="1031" spans="1:7" x14ac:dyDescent="0.25">
      <c r="A1031" s="81" t="s">
        <v>314</v>
      </c>
      <c r="B1031" s="81"/>
      <c r="C1031" s="81"/>
      <c r="D1031" s="81"/>
      <c r="E1031" s="81"/>
      <c r="F1031" s="81"/>
      <c r="G1031" s="55">
        <f>G1029*G1030</f>
        <v>102.18</v>
      </c>
    </row>
    <row r="1032" spans="1:7" x14ac:dyDescent="0.25">
      <c r="A1032" s="82"/>
      <c r="B1032" s="82"/>
      <c r="C1032" s="82"/>
      <c r="D1032" s="82"/>
      <c r="E1032" s="82"/>
      <c r="F1032" s="82"/>
      <c r="G1032" s="82"/>
    </row>
    <row r="1033" spans="1:7" ht="76.5" x14ac:dyDescent="0.25">
      <c r="A1033" s="46" t="s">
        <v>620</v>
      </c>
      <c r="B1033" s="46" t="s">
        <v>236</v>
      </c>
      <c r="C1033" s="52" t="s">
        <v>110</v>
      </c>
      <c r="D1033" s="52" t="s">
        <v>3</v>
      </c>
      <c r="E1033" s="53"/>
      <c r="F1033" s="49"/>
      <c r="G1033" s="49"/>
    </row>
    <row r="1034" spans="1:7" ht="51" x14ac:dyDescent="0.25">
      <c r="A1034" s="54" t="s">
        <v>491</v>
      </c>
      <c r="B1034" s="47" t="s">
        <v>492</v>
      </c>
      <c r="C1034" s="48" t="s">
        <v>110</v>
      </c>
      <c r="D1034" s="48" t="s">
        <v>3</v>
      </c>
      <c r="E1034" s="53">
        <v>1</v>
      </c>
      <c r="F1034" s="102">
        <v>2.69</v>
      </c>
      <c r="G1034" s="102">
        <v>2.69</v>
      </c>
    </row>
    <row r="1035" spans="1:7" ht="76.5" x14ac:dyDescent="0.25">
      <c r="A1035" s="54" t="s">
        <v>258</v>
      </c>
      <c r="B1035" s="47" t="s">
        <v>259</v>
      </c>
      <c r="C1035" s="48" t="s">
        <v>110</v>
      </c>
      <c r="D1035" s="48" t="s">
        <v>5</v>
      </c>
      <c r="E1035" s="53">
        <v>2.4</v>
      </c>
      <c r="F1035" s="102">
        <v>5.74</v>
      </c>
      <c r="G1035" s="102">
        <v>13.77</v>
      </c>
    </row>
    <row r="1036" spans="1:7" ht="76.5" x14ac:dyDescent="0.25">
      <c r="A1036" s="54" t="s">
        <v>211</v>
      </c>
      <c r="B1036" s="47" t="s">
        <v>212</v>
      </c>
      <c r="C1036" s="48" t="s">
        <v>110</v>
      </c>
      <c r="D1036" s="48" t="s">
        <v>5</v>
      </c>
      <c r="E1036" s="53">
        <v>9.6</v>
      </c>
      <c r="F1036" s="102">
        <v>2.88</v>
      </c>
      <c r="G1036" s="102">
        <v>27.62</v>
      </c>
    </row>
    <row r="1037" spans="1:7" ht="63.75" x14ac:dyDescent="0.25">
      <c r="A1037" s="54" t="s">
        <v>487</v>
      </c>
      <c r="B1037" s="47" t="s">
        <v>488</v>
      </c>
      <c r="C1037" s="48" t="s">
        <v>110</v>
      </c>
      <c r="D1037" s="48" t="s">
        <v>3</v>
      </c>
      <c r="E1037" s="53">
        <v>1</v>
      </c>
      <c r="F1037" s="102">
        <v>9.39</v>
      </c>
      <c r="G1037" s="102">
        <v>9.39</v>
      </c>
    </row>
    <row r="1038" spans="1:7" ht="63.75" x14ac:dyDescent="0.25">
      <c r="A1038" s="54" t="s">
        <v>497</v>
      </c>
      <c r="B1038" s="47" t="s">
        <v>498</v>
      </c>
      <c r="C1038" s="48" t="s">
        <v>110</v>
      </c>
      <c r="D1038" s="48" t="s">
        <v>3</v>
      </c>
      <c r="E1038" s="53">
        <v>1</v>
      </c>
      <c r="F1038" s="102">
        <v>43.52</v>
      </c>
      <c r="G1038" s="102">
        <v>43.52</v>
      </c>
    </row>
    <row r="1039" spans="1:7" x14ac:dyDescent="0.25">
      <c r="A1039" s="81" t="s">
        <v>305</v>
      </c>
      <c r="B1039" s="81"/>
      <c r="C1039" s="81"/>
      <c r="D1039" s="81"/>
      <c r="E1039" s="81"/>
      <c r="F1039" s="81"/>
      <c r="G1039" s="55">
        <v>30.19</v>
      </c>
    </row>
    <row r="1040" spans="1:7" x14ac:dyDescent="0.25">
      <c r="A1040" s="81" t="s">
        <v>306</v>
      </c>
      <c r="B1040" s="81"/>
      <c r="C1040" s="81"/>
      <c r="D1040" s="81"/>
      <c r="E1040" s="81"/>
      <c r="F1040" s="81"/>
      <c r="G1040" s="55">
        <v>66.790000000000006</v>
      </c>
    </row>
    <row r="1041" spans="1:7" x14ac:dyDescent="0.25">
      <c r="A1041" s="81" t="s">
        <v>307</v>
      </c>
      <c r="B1041" s="81"/>
      <c r="C1041" s="81"/>
      <c r="D1041" s="81"/>
      <c r="E1041" s="81"/>
      <c r="F1041" s="81"/>
      <c r="G1041" s="55">
        <v>96.98</v>
      </c>
    </row>
    <row r="1042" spans="1:7" x14ac:dyDescent="0.25">
      <c r="A1042" s="81" t="s">
        <v>308</v>
      </c>
      <c r="B1042" s="81"/>
      <c r="C1042" s="81"/>
      <c r="D1042" s="81"/>
      <c r="E1042" s="81"/>
      <c r="F1042" s="81"/>
      <c r="G1042" s="55">
        <v>0</v>
      </c>
    </row>
    <row r="1043" spans="1:7" x14ac:dyDescent="0.25">
      <c r="A1043" s="81" t="s">
        <v>309</v>
      </c>
      <c r="B1043" s="81"/>
      <c r="C1043" s="81"/>
      <c r="D1043" s="81"/>
      <c r="E1043" s="81"/>
      <c r="F1043" s="81"/>
      <c r="G1043" s="55">
        <v>25.96</v>
      </c>
    </row>
    <row r="1044" spans="1:7" x14ac:dyDescent="0.25">
      <c r="A1044" s="81" t="s">
        <v>310</v>
      </c>
      <c r="B1044" s="81"/>
      <c r="C1044" s="81"/>
      <c r="D1044" s="81"/>
      <c r="E1044" s="81"/>
      <c r="F1044" s="81"/>
      <c r="G1044" s="55">
        <v>0</v>
      </c>
    </row>
    <row r="1045" spans="1:7" x14ac:dyDescent="0.25">
      <c r="A1045" s="81" t="s">
        <v>311</v>
      </c>
      <c r="B1045" s="81"/>
      <c r="C1045" s="81"/>
      <c r="D1045" s="81"/>
      <c r="E1045" s="81"/>
      <c r="F1045" s="81"/>
      <c r="G1045" s="55">
        <v>25.96</v>
      </c>
    </row>
    <row r="1046" spans="1:7" x14ac:dyDescent="0.25">
      <c r="A1046" s="81" t="s">
        <v>312</v>
      </c>
      <c r="B1046" s="81"/>
      <c r="C1046" s="81"/>
      <c r="D1046" s="81"/>
      <c r="E1046" s="81"/>
      <c r="F1046" s="81"/>
      <c r="G1046" s="104">
        <v>122.94</v>
      </c>
    </row>
    <row r="1047" spans="1:7" x14ac:dyDescent="0.25">
      <c r="A1047" s="81" t="s">
        <v>313</v>
      </c>
      <c r="B1047" s="81"/>
      <c r="C1047" s="81"/>
      <c r="D1047" s="81"/>
      <c r="E1047" s="81"/>
      <c r="F1047" s="81"/>
      <c r="G1047" s="55">
        <v>1</v>
      </c>
    </row>
    <row r="1048" spans="1:7" x14ac:dyDescent="0.25">
      <c r="A1048" s="81" t="s">
        <v>314</v>
      </c>
      <c r="B1048" s="81"/>
      <c r="C1048" s="81"/>
      <c r="D1048" s="81"/>
      <c r="E1048" s="81"/>
      <c r="F1048" s="81"/>
      <c r="G1048" s="55">
        <f>G1046*G1047</f>
        <v>122.94</v>
      </c>
    </row>
    <row r="1049" spans="1:7" x14ac:dyDescent="0.25">
      <c r="A1049" s="82"/>
      <c r="B1049" s="82"/>
      <c r="C1049" s="82"/>
      <c r="D1049" s="82"/>
      <c r="E1049" s="82"/>
      <c r="F1049" s="82"/>
      <c r="G1049" s="82"/>
    </row>
    <row r="1050" spans="1:7" ht="63.75" x14ac:dyDescent="0.25">
      <c r="A1050" s="46" t="s">
        <v>621</v>
      </c>
      <c r="B1050" s="46" t="s">
        <v>238</v>
      </c>
      <c r="C1050" s="52" t="s">
        <v>110</v>
      </c>
      <c r="D1050" s="52" t="s">
        <v>3</v>
      </c>
      <c r="E1050" s="53"/>
      <c r="F1050" s="49"/>
      <c r="G1050" s="49"/>
    </row>
    <row r="1051" spans="1:7" ht="76.5" x14ac:dyDescent="0.25">
      <c r="A1051" s="54">
        <v>1570</v>
      </c>
      <c r="B1051" s="47" t="s">
        <v>499</v>
      </c>
      <c r="C1051" s="48" t="s">
        <v>302</v>
      </c>
      <c r="D1051" s="48" t="s">
        <v>3</v>
      </c>
      <c r="E1051" s="53">
        <v>5</v>
      </c>
      <c r="F1051" s="102">
        <v>0.59</v>
      </c>
      <c r="G1051" s="102">
        <v>2.95</v>
      </c>
    </row>
    <row r="1052" spans="1:7" ht="25.5" x14ac:dyDescent="0.25">
      <c r="A1052" s="54">
        <v>34653</v>
      </c>
      <c r="B1052" s="47" t="s">
        <v>500</v>
      </c>
      <c r="C1052" s="48" t="s">
        <v>302</v>
      </c>
      <c r="D1052" s="48" t="s">
        <v>3</v>
      </c>
      <c r="E1052" s="53">
        <v>5</v>
      </c>
      <c r="F1052" s="102">
        <v>7.68</v>
      </c>
      <c r="G1052" s="102">
        <v>38.4</v>
      </c>
    </row>
    <row r="1053" spans="1:7" ht="38.25" x14ac:dyDescent="0.25">
      <c r="A1053" s="54" t="s">
        <v>458</v>
      </c>
      <c r="B1053" s="47" t="s">
        <v>459</v>
      </c>
      <c r="C1053" s="48" t="s">
        <v>110</v>
      </c>
      <c r="D1053" s="48" t="s">
        <v>293</v>
      </c>
      <c r="E1053" s="53">
        <v>0.24</v>
      </c>
      <c r="F1053" s="102">
        <v>12.88</v>
      </c>
      <c r="G1053" s="102">
        <v>3.09</v>
      </c>
    </row>
    <row r="1054" spans="1:7" ht="38.25" x14ac:dyDescent="0.25">
      <c r="A1054" s="54" t="s">
        <v>328</v>
      </c>
      <c r="B1054" s="47" t="s">
        <v>329</v>
      </c>
      <c r="C1054" s="48" t="s">
        <v>110</v>
      </c>
      <c r="D1054" s="48" t="s">
        <v>293</v>
      </c>
      <c r="E1054" s="53">
        <v>0.24</v>
      </c>
      <c r="F1054" s="102">
        <v>16.57</v>
      </c>
      <c r="G1054" s="102">
        <v>3.98</v>
      </c>
    </row>
    <row r="1055" spans="1:7" x14ac:dyDescent="0.25">
      <c r="A1055" s="81" t="s">
        <v>305</v>
      </c>
      <c r="B1055" s="81"/>
      <c r="C1055" s="81"/>
      <c r="D1055" s="81"/>
      <c r="E1055" s="81"/>
      <c r="F1055" s="81"/>
      <c r="G1055" s="55">
        <v>1.01</v>
      </c>
    </row>
    <row r="1056" spans="1:7" x14ac:dyDescent="0.25">
      <c r="A1056" s="81" t="s">
        <v>306</v>
      </c>
      <c r="B1056" s="81"/>
      <c r="C1056" s="81"/>
      <c r="D1056" s="81"/>
      <c r="E1056" s="81"/>
      <c r="F1056" s="81"/>
      <c r="G1056" s="55">
        <v>8.68</v>
      </c>
    </row>
    <row r="1057" spans="1:7" x14ac:dyDescent="0.25">
      <c r="A1057" s="81" t="s">
        <v>307</v>
      </c>
      <c r="B1057" s="81"/>
      <c r="C1057" s="81"/>
      <c r="D1057" s="81"/>
      <c r="E1057" s="81"/>
      <c r="F1057" s="81"/>
      <c r="G1057" s="55">
        <v>9.68</v>
      </c>
    </row>
    <row r="1058" spans="1:7" x14ac:dyDescent="0.25">
      <c r="A1058" s="81" t="s">
        <v>308</v>
      </c>
      <c r="B1058" s="81"/>
      <c r="C1058" s="81"/>
      <c r="D1058" s="81"/>
      <c r="E1058" s="81"/>
      <c r="F1058" s="81"/>
      <c r="G1058" s="55">
        <v>0</v>
      </c>
    </row>
    <row r="1059" spans="1:7" x14ac:dyDescent="0.25">
      <c r="A1059" s="81" t="s">
        <v>309</v>
      </c>
      <c r="B1059" s="81"/>
      <c r="C1059" s="81"/>
      <c r="D1059" s="81"/>
      <c r="E1059" s="81"/>
      <c r="F1059" s="81"/>
      <c r="G1059" s="55">
        <v>2.59</v>
      </c>
    </row>
    <row r="1060" spans="1:7" x14ac:dyDescent="0.25">
      <c r="A1060" s="81" t="s">
        <v>310</v>
      </c>
      <c r="B1060" s="81"/>
      <c r="C1060" s="81"/>
      <c r="D1060" s="81"/>
      <c r="E1060" s="81"/>
      <c r="F1060" s="81"/>
      <c r="G1060" s="55">
        <v>0</v>
      </c>
    </row>
    <row r="1061" spans="1:7" x14ac:dyDescent="0.25">
      <c r="A1061" s="81" t="s">
        <v>311</v>
      </c>
      <c r="B1061" s="81"/>
      <c r="C1061" s="81"/>
      <c r="D1061" s="81"/>
      <c r="E1061" s="81"/>
      <c r="F1061" s="81"/>
      <c r="G1061" s="55">
        <v>2.59</v>
      </c>
    </row>
    <row r="1062" spans="1:7" x14ac:dyDescent="0.25">
      <c r="A1062" s="81" t="s">
        <v>312</v>
      </c>
      <c r="B1062" s="81"/>
      <c r="C1062" s="81"/>
      <c r="D1062" s="81"/>
      <c r="E1062" s="81"/>
      <c r="F1062" s="81"/>
      <c r="G1062" s="104">
        <v>12.28</v>
      </c>
    </row>
    <row r="1063" spans="1:7" x14ac:dyDescent="0.25">
      <c r="A1063" s="81" t="s">
        <v>313</v>
      </c>
      <c r="B1063" s="81"/>
      <c r="C1063" s="81"/>
      <c r="D1063" s="81"/>
      <c r="E1063" s="81"/>
      <c r="F1063" s="81"/>
      <c r="G1063" s="55">
        <v>5</v>
      </c>
    </row>
    <row r="1064" spans="1:7" x14ac:dyDescent="0.25">
      <c r="A1064" s="81" t="s">
        <v>314</v>
      </c>
      <c r="B1064" s="81"/>
      <c r="C1064" s="81"/>
      <c r="D1064" s="81"/>
      <c r="E1064" s="81"/>
      <c r="F1064" s="81"/>
      <c r="G1064" s="55">
        <f>G1062*G1063</f>
        <v>61.4</v>
      </c>
    </row>
    <row r="1065" spans="1:7" x14ac:dyDescent="0.25">
      <c r="A1065" s="82"/>
      <c r="B1065" s="82"/>
      <c r="C1065" s="82"/>
      <c r="D1065" s="82"/>
      <c r="E1065" s="82"/>
      <c r="F1065" s="82"/>
      <c r="G1065" s="82"/>
    </row>
    <row r="1066" spans="1:7" ht="63.75" x14ac:dyDescent="0.25">
      <c r="A1066" s="46" t="s">
        <v>622</v>
      </c>
      <c r="B1066" s="46" t="s">
        <v>240</v>
      </c>
      <c r="C1066" s="52" t="s">
        <v>110</v>
      </c>
      <c r="D1066" s="52" t="s">
        <v>3</v>
      </c>
      <c r="E1066" s="53"/>
      <c r="F1066" s="49"/>
      <c r="G1066" s="49"/>
    </row>
    <row r="1067" spans="1:7" ht="63.75" x14ac:dyDescent="0.25">
      <c r="A1067" s="54">
        <v>1571</v>
      </c>
      <c r="B1067" s="47" t="s">
        <v>501</v>
      </c>
      <c r="C1067" s="48" t="s">
        <v>302</v>
      </c>
      <c r="D1067" s="48" t="s">
        <v>3</v>
      </c>
      <c r="E1067" s="53">
        <v>1</v>
      </c>
      <c r="F1067" s="102">
        <v>0.77</v>
      </c>
      <c r="G1067" s="102">
        <v>0.77</v>
      </c>
    </row>
    <row r="1068" spans="1:7" ht="25.5" x14ac:dyDescent="0.25">
      <c r="A1068" s="54">
        <v>34653</v>
      </c>
      <c r="B1068" s="47" t="s">
        <v>500</v>
      </c>
      <c r="C1068" s="48" t="s">
        <v>302</v>
      </c>
      <c r="D1068" s="48" t="s">
        <v>3</v>
      </c>
      <c r="E1068" s="53">
        <v>1</v>
      </c>
      <c r="F1068" s="102">
        <v>7.68</v>
      </c>
      <c r="G1068" s="102">
        <v>7.68</v>
      </c>
    </row>
    <row r="1069" spans="1:7" ht="38.25" x14ac:dyDescent="0.25">
      <c r="A1069" s="54" t="s">
        <v>458</v>
      </c>
      <c r="B1069" s="47" t="s">
        <v>459</v>
      </c>
      <c r="C1069" s="48" t="s">
        <v>110</v>
      </c>
      <c r="D1069" s="48" t="s">
        <v>293</v>
      </c>
      <c r="E1069" s="53">
        <v>7.0000000000000007E-2</v>
      </c>
      <c r="F1069" s="102">
        <v>12.88</v>
      </c>
      <c r="G1069" s="102">
        <v>0.85</v>
      </c>
    </row>
    <row r="1070" spans="1:7" ht="38.25" x14ac:dyDescent="0.25">
      <c r="A1070" s="54" t="s">
        <v>328</v>
      </c>
      <c r="B1070" s="47" t="s">
        <v>329</v>
      </c>
      <c r="C1070" s="48" t="s">
        <v>110</v>
      </c>
      <c r="D1070" s="48" t="s">
        <v>293</v>
      </c>
      <c r="E1070" s="53">
        <v>7.0000000000000007E-2</v>
      </c>
      <c r="F1070" s="102">
        <v>16.57</v>
      </c>
      <c r="G1070" s="102">
        <v>1.0900000000000001</v>
      </c>
    </row>
    <row r="1071" spans="1:7" x14ac:dyDescent="0.25">
      <c r="A1071" s="81" t="s">
        <v>305</v>
      </c>
      <c r="B1071" s="81"/>
      <c r="C1071" s="81"/>
      <c r="D1071" s="81"/>
      <c r="E1071" s="81"/>
      <c r="F1071" s="81"/>
      <c r="G1071" s="55">
        <v>1.38</v>
      </c>
    </row>
    <row r="1072" spans="1:7" x14ac:dyDescent="0.25">
      <c r="A1072" s="81" t="s">
        <v>306</v>
      </c>
      <c r="B1072" s="81"/>
      <c r="C1072" s="81"/>
      <c r="D1072" s="81"/>
      <c r="E1072" s="81"/>
      <c r="F1072" s="81"/>
      <c r="G1072" s="55">
        <v>9.01</v>
      </c>
    </row>
    <row r="1073" spans="1:7" x14ac:dyDescent="0.25">
      <c r="A1073" s="81" t="s">
        <v>307</v>
      </c>
      <c r="B1073" s="81"/>
      <c r="C1073" s="81"/>
      <c r="D1073" s="81"/>
      <c r="E1073" s="81"/>
      <c r="F1073" s="81"/>
      <c r="G1073" s="55">
        <v>10.39</v>
      </c>
    </row>
    <row r="1074" spans="1:7" x14ac:dyDescent="0.25">
      <c r="A1074" s="81" t="s">
        <v>308</v>
      </c>
      <c r="B1074" s="81"/>
      <c r="C1074" s="81"/>
      <c r="D1074" s="81"/>
      <c r="E1074" s="81"/>
      <c r="F1074" s="81"/>
      <c r="G1074" s="55">
        <v>0</v>
      </c>
    </row>
    <row r="1075" spans="1:7" x14ac:dyDescent="0.25">
      <c r="A1075" s="81" t="s">
        <v>309</v>
      </c>
      <c r="B1075" s="81"/>
      <c r="C1075" s="81"/>
      <c r="D1075" s="81"/>
      <c r="E1075" s="81"/>
      <c r="F1075" s="81"/>
      <c r="G1075" s="55">
        <v>2.78</v>
      </c>
    </row>
    <row r="1076" spans="1:7" x14ac:dyDescent="0.25">
      <c r="A1076" s="81" t="s">
        <v>310</v>
      </c>
      <c r="B1076" s="81"/>
      <c r="C1076" s="81"/>
      <c r="D1076" s="81"/>
      <c r="E1076" s="81"/>
      <c r="F1076" s="81"/>
      <c r="G1076" s="55">
        <v>0</v>
      </c>
    </row>
    <row r="1077" spans="1:7" x14ac:dyDescent="0.25">
      <c r="A1077" s="81" t="s">
        <v>311</v>
      </c>
      <c r="B1077" s="81"/>
      <c r="C1077" s="81"/>
      <c r="D1077" s="81"/>
      <c r="E1077" s="81"/>
      <c r="F1077" s="81"/>
      <c r="G1077" s="55">
        <v>2.78</v>
      </c>
    </row>
    <row r="1078" spans="1:7" x14ac:dyDescent="0.25">
      <c r="A1078" s="81" t="s">
        <v>312</v>
      </c>
      <c r="B1078" s="81"/>
      <c r="C1078" s="81"/>
      <c r="D1078" s="81"/>
      <c r="E1078" s="81"/>
      <c r="F1078" s="81"/>
      <c r="G1078" s="104">
        <v>13.18</v>
      </c>
    </row>
    <row r="1079" spans="1:7" x14ac:dyDescent="0.25">
      <c r="A1079" s="81" t="s">
        <v>313</v>
      </c>
      <c r="B1079" s="81"/>
      <c r="C1079" s="81"/>
      <c r="D1079" s="81"/>
      <c r="E1079" s="81"/>
      <c r="F1079" s="81"/>
      <c r="G1079" s="55">
        <v>1</v>
      </c>
    </row>
    <row r="1080" spans="1:7" x14ac:dyDescent="0.25">
      <c r="A1080" s="81" t="s">
        <v>314</v>
      </c>
      <c r="B1080" s="81"/>
      <c r="C1080" s="81"/>
      <c r="D1080" s="81"/>
      <c r="E1080" s="81"/>
      <c r="F1080" s="81"/>
      <c r="G1080" s="55">
        <f>G1078*G1079</f>
        <v>13.18</v>
      </c>
    </row>
    <row r="1081" spans="1:7" x14ac:dyDescent="0.25">
      <c r="A1081" s="82"/>
      <c r="B1081" s="82"/>
      <c r="C1081" s="82"/>
      <c r="D1081" s="82"/>
      <c r="E1081" s="82"/>
      <c r="F1081" s="82"/>
      <c r="G1081" s="82"/>
    </row>
    <row r="1082" spans="1:7" ht="51" x14ac:dyDescent="0.25">
      <c r="A1082" s="46" t="s">
        <v>623</v>
      </c>
      <c r="B1082" s="46" t="s">
        <v>242</v>
      </c>
      <c r="C1082" s="52" t="s">
        <v>110</v>
      </c>
      <c r="D1082" s="52" t="s">
        <v>3</v>
      </c>
      <c r="E1082" s="53"/>
      <c r="F1082" s="49"/>
      <c r="G1082" s="49"/>
    </row>
    <row r="1083" spans="1:7" ht="63.75" x14ac:dyDescent="0.25">
      <c r="A1083" s="54">
        <v>1571</v>
      </c>
      <c r="B1083" s="47" t="s">
        <v>501</v>
      </c>
      <c r="C1083" s="48" t="s">
        <v>302</v>
      </c>
      <c r="D1083" s="48" t="s">
        <v>3</v>
      </c>
      <c r="E1083" s="53">
        <v>2</v>
      </c>
      <c r="F1083" s="102">
        <v>0.77</v>
      </c>
      <c r="G1083" s="102">
        <v>1.54</v>
      </c>
    </row>
    <row r="1084" spans="1:7" ht="25.5" x14ac:dyDescent="0.25">
      <c r="A1084" s="54">
        <v>34616</v>
      </c>
      <c r="B1084" s="47" t="s">
        <v>502</v>
      </c>
      <c r="C1084" s="48" t="s">
        <v>302</v>
      </c>
      <c r="D1084" s="48" t="s">
        <v>3</v>
      </c>
      <c r="E1084" s="53">
        <v>1</v>
      </c>
      <c r="F1084" s="102">
        <v>44.03</v>
      </c>
      <c r="G1084" s="102">
        <v>44.03</v>
      </c>
    </row>
    <row r="1085" spans="1:7" ht="38.25" x14ac:dyDescent="0.25">
      <c r="A1085" s="54" t="s">
        <v>458</v>
      </c>
      <c r="B1085" s="47" t="s">
        <v>459</v>
      </c>
      <c r="C1085" s="48" t="s">
        <v>110</v>
      </c>
      <c r="D1085" s="48" t="s">
        <v>293</v>
      </c>
      <c r="E1085" s="53">
        <v>0.13</v>
      </c>
      <c r="F1085" s="102">
        <v>12.88</v>
      </c>
      <c r="G1085" s="102">
        <v>1.71</v>
      </c>
    </row>
    <row r="1086" spans="1:7" ht="38.25" x14ac:dyDescent="0.25">
      <c r="A1086" s="54" t="s">
        <v>328</v>
      </c>
      <c r="B1086" s="47" t="s">
        <v>329</v>
      </c>
      <c r="C1086" s="48" t="s">
        <v>110</v>
      </c>
      <c r="D1086" s="48" t="s">
        <v>293</v>
      </c>
      <c r="E1086" s="53">
        <v>0.13</v>
      </c>
      <c r="F1086" s="102">
        <v>16.57</v>
      </c>
      <c r="G1086" s="102">
        <v>2.2000000000000002</v>
      </c>
    </row>
    <row r="1087" spans="1:7" x14ac:dyDescent="0.25">
      <c r="A1087" s="81" t="s">
        <v>305</v>
      </c>
      <c r="B1087" s="81"/>
      <c r="C1087" s="81"/>
      <c r="D1087" s="81"/>
      <c r="E1087" s="81"/>
      <c r="F1087" s="81"/>
      <c r="G1087" s="55">
        <v>2.79</v>
      </c>
    </row>
    <row r="1088" spans="1:7" x14ac:dyDescent="0.25">
      <c r="A1088" s="81" t="s">
        <v>306</v>
      </c>
      <c r="B1088" s="81"/>
      <c r="C1088" s="81"/>
      <c r="D1088" s="81"/>
      <c r="E1088" s="81"/>
      <c r="F1088" s="81"/>
      <c r="G1088" s="55">
        <v>46.7</v>
      </c>
    </row>
    <row r="1089" spans="1:7" x14ac:dyDescent="0.25">
      <c r="A1089" s="81" t="s">
        <v>307</v>
      </c>
      <c r="B1089" s="81"/>
      <c r="C1089" s="81"/>
      <c r="D1089" s="81"/>
      <c r="E1089" s="81"/>
      <c r="F1089" s="81"/>
      <c r="G1089" s="55">
        <v>49.49</v>
      </c>
    </row>
    <row r="1090" spans="1:7" x14ac:dyDescent="0.25">
      <c r="A1090" s="81" t="s">
        <v>308</v>
      </c>
      <c r="B1090" s="81"/>
      <c r="C1090" s="81"/>
      <c r="D1090" s="81"/>
      <c r="E1090" s="81"/>
      <c r="F1090" s="81"/>
      <c r="G1090" s="55">
        <v>0</v>
      </c>
    </row>
    <row r="1091" spans="1:7" x14ac:dyDescent="0.25">
      <c r="A1091" s="81" t="s">
        <v>309</v>
      </c>
      <c r="B1091" s="81"/>
      <c r="C1091" s="81"/>
      <c r="D1091" s="81"/>
      <c r="E1091" s="81"/>
      <c r="F1091" s="81"/>
      <c r="G1091" s="55">
        <v>13.25</v>
      </c>
    </row>
    <row r="1092" spans="1:7" x14ac:dyDescent="0.25">
      <c r="A1092" s="81" t="s">
        <v>310</v>
      </c>
      <c r="B1092" s="81"/>
      <c r="C1092" s="81"/>
      <c r="D1092" s="81"/>
      <c r="E1092" s="81"/>
      <c r="F1092" s="81"/>
      <c r="G1092" s="55">
        <v>0</v>
      </c>
    </row>
    <row r="1093" spans="1:7" x14ac:dyDescent="0.25">
      <c r="A1093" s="81" t="s">
        <v>311</v>
      </c>
      <c r="B1093" s="81"/>
      <c r="C1093" s="81"/>
      <c r="D1093" s="81"/>
      <c r="E1093" s="81"/>
      <c r="F1093" s="81"/>
      <c r="G1093" s="55">
        <v>13.25</v>
      </c>
    </row>
    <row r="1094" spans="1:7" x14ac:dyDescent="0.25">
      <c r="A1094" s="81" t="s">
        <v>312</v>
      </c>
      <c r="B1094" s="81"/>
      <c r="C1094" s="81"/>
      <c r="D1094" s="81"/>
      <c r="E1094" s="81"/>
      <c r="F1094" s="81"/>
      <c r="G1094" s="104">
        <v>62.73</v>
      </c>
    </row>
    <row r="1095" spans="1:7" x14ac:dyDescent="0.25">
      <c r="A1095" s="81" t="s">
        <v>313</v>
      </c>
      <c r="B1095" s="81"/>
      <c r="C1095" s="81"/>
      <c r="D1095" s="81"/>
      <c r="E1095" s="81"/>
      <c r="F1095" s="81"/>
      <c r="G1095" s="55">
        <v>1</v>
      </c>
    </row>
    <row r="1096" spans="1:7" x14ac:dyDescent="0.25">
      <c r="A1096" s="81" t="s">
        <v>314</v>
      </c>
      <c r="B1096" s="81"/>
      <c r="C1096" s="81"/>
      <c r="D1096" s="81"/>
      <c r="E1096" s="81"/>
      <c r="F1096" s="81"/>
      <c r="G1096" s="55">
        <f>G1094*G1095</f>
        <v>62.73</v>
      </c>
    </row>
    <row r="1097" spans="1:7" x14ac:dyDescent="0.25">
      <c r="A1097" s="82"/>
      <c r="B1097" s="82"/>
      <c r="C1097" s="82"/>
      <c r="D1097" s="82"/>
      <c r="E1097" s="82"/>
      <c r="F1097" s="82"/>
      <c r="G1097" s="82"/>
    </row>
    <row r="1098" spans="1:7" ht="51" x14ac:dyDescent="0.25">
      <c r="A1098" s="46" t="s">
        <v>624</v>
      </c>
      <c r="B1098" s="46" t="s">
        <v>244</v>
      </c>
      <c r="C1098" s="52" t="s">
        <v>110</v>
      </c>
      <c r="D1098" s="52" t="s">
        <v>3</v>
      </c>
      <c r="E1098" s="53"/>
      <c r="F1098" s="49"/>
      <c r="G1098" s="49"/>
    </row>
    <row r="1099" spans="1:7" ht="63.75" x14ac:dyDescent="0.25">
      <c r="A1099" s="54">
        <v>1573</v>
      </c>
      <c r="B1099" s="47" t="s">
        <v>503</v>
      </c>
      <c r="C1099" s="48" t="s">
        <v>302</v>
      </c>
      <c r="D1099" s="48" t="s">
        <v>3</v>
      </c>
      <c r="E1099" s="53">
        <v>3</v>
      </c>
      <c r="F1099" s="102">
        <v>0.92</v>
      </c>
      <c r="G1099" s="102">
        <v>2.76</v>
      </c>
    </row>
    <row r="1100" spans="1:7" ht="25.5" x14ac:dyDescent="0.25">
      <c r="A1100" s="54">
        <v>34709</v>
      </c>
      <c r="B1100" s="47" t="s">
        <v>504</v>
      </c>
      <c r="C1100" s="48" t="s">
        <v>302</v>
      </c>
      <c r="D1100" s="48" t="s">
        <v>3</v>
      </c>
      <c r="E1100" s="53">
        <v>1</v>
      </c>
      <c r="F1100" s="102">
        <v>53.95</v>
      </c>
      <c r="G1100" s="102">
        <v>53.95</v>
      </c>
    </row>
    <row r="1101" spans="1:7" ht="38.25" x14ac:dyDescent="0.25">
      <c r="A1101" s="54" t="s">
        <v>458</v>
      </c>
      <c r="B1101" s="47" t="s">
        <v>459</v>
      </c>
      <c r="C1101" s="48" t="s">
        <v>110</v>
      </c>
      <c r="D1101" s="48" t="s">
        <v>293</v>
      </c>
      <c r="E1101" s="53">
        <v>0.27</v>
      </c>
      <c r="F1101" s="102">
        <v>12.88</v>
      </c>
      <c r="G1101" s="102">
        <v>3.52</v>
      </c>
    </row>
    <row r="1102" spans="1:7" ht="38.25" x14ac:dyDescent="0.25">
      <c r="A1102" s="54" t="s">
        <v>328</v>
      </c>
      <c r="B1102" s="47" t="s">
        <v>329</v>
      </c>
      <c r="C1102" s="48" t="s">
        <v>110</v>
      </c>
      <c r="D1102" s="48" t="s">
        <v>293</v>
      </c>
      <c r="E1102" s="53">
        <v>0.27</v>
      </c>
      <c r="F1102" s="102">
        <v>16.57</v>
      </c>
      <c r="G1102" s="102">
        <v>4.5199999999999996</v>
      </c>
    </row>
    <row r="1103" spans="1:7" x14ac:dyDescent="0.25">
      <c r="A1103" s="81" t="s">
        <v>305</v>
      </c>
      <c r="B1103" s="81"/>
      <c r="C1103" s="81"/>
      <c r="D1103" s="81"/>
      <c r="E1103" s="81"/>
      <c r="F1103" s="81"/>
      <c r="G1103" s="55">
        <v>5.72</v>
      </c>
    </row>
    <row r="1104" spans="1:7" x14ac:dyDescent="0.25">
      <c r="A1104" s="81" t="s">
        <v>306</v>
      </c>
      <c r="B1104" s="81"/>
      <c r="C1104" s="81"/>
      <c r="D1104" s="81"/>
      <c r="E1104" s="81"/>
      <c r="F1104" s="81"/>
      <c r="G1104" s="55">
        <v>59.03</v>
      </c>
    </row>
    <row r="1105" spans="1:7" x14ac:dyDescent="0.25">
      <c r="A1105" s="81" t="s">
        <v>307</v>
      </c>
      <c r="B1105" s="81"/>
      <c r="C1105" s="81"/>
      <c r="D1105" s="81"/>
      <c r="E1105" s="81"/>
      <c r="F1105" s="81"/>
      <c r="G1105" s="55">
        <v>64.75</v>
      </c>
    </row>
    <row r="1106" spans="1:7" x14ac:dyDescent="0.25">
      <c r="A1106" s="81" t="s">
        <v>308</v>
      </c>
      <c r="B1106" s="81"/>
      <c r="C1106" s="81"/>
      <c r="D1106" s="81"/>
      <c r="E1106" s="81"/>
      <c r="F1106" s="81"/>
      <c r="G1106" s="55">
        <v>0</v>
      </c>
    </row>
    <row r="1107" spans="1:7" x14ac:dyDescent="0.25">
      <c r="A1107" s="81" t="s">
        <v>309</v>
      </c>
      <c r="B1107" s="81"/>
      <c r="C1107" s="81"/>
      <c r="D1107" s="81"/>
      <c r="E1107" s="81"/>
      <c r="F1107" s="81"/>
      <c r="G1107" s="55">
        <v>17.329999999999998</v>
      </c>
    </row>
    <row r="1108" spans="1:7" x14ac:dyDescent="0.25">
      <c r="A1108" s="81" t="s">
        <v>310</v>
      </c>
      <c r="B1108" s="81"/>
      <c r="C1108" s="81"/>
      <c r="D1108" s="81"/>
      <c r="E1108" s="81"/>
      <c r="F1108" s="81"/>
      <c r="G1108" s="55">
        <v>0</v>
      </c>
    </row>
    <row r="1109" spans="1:7" x14ac:dyDescent="0.25">
      <c r="A1109" s="81" t="s">
        <v>311</v>
      </c>
      <c r="B1109" s="81"/>
      <c r="C1109" s="81"/>
      <c r="D1109" s="81"/>
      <c r="E1109" s="81"/>
      <c r="F1109" s="81"/>
      <c r="G1109" s="55">
        <v>17.329999999999998</v>
      </c>
    </row>
    <row r="1110" spans="1:7" x14ac:dyDescent="0.25">
      <c r="A1110" s="81" t="s">
        <v>312</v>
      </c>
      <c r="B1110" s="81"/>
      <c r="C1110" s="81"/>
      <c r="D1110" s="81"/>
      <c r="E1110" s="81"/>
      <c r="F1110" s="81"/>
      <c r="G1110" s="104">
        <v>82.08</v>
      </c>
    </row>
    <row r="1111" spans="1:7" x14ac:dyDescent="0.25">
      <c r="A1111" s="81" t="s">
        <v>313</v>
      </c>
      <c r="B1111" s="81"/>
      <c r="C1111" s="81"/>
      <c r="D1111" s="81"/>
      <c r="E1111" s="81"/>
      <c r="F1111" s="81"/>
      <c r="G1111" s="55">
        <v>1</v>
      </c>
    </row>
    <row r="1112" spans="1:7" x14ac:dyDescent="0.25">
      <c r="A1112" s="81" t="s">
        <v>314</v>
      </c>
      <c r="B1112" s="81"/>
      <c r="C1112" s="81"/>
      <c r="D1112" s="81"/>
      <c r="E1112" s="81"/>
      <c r="F1112" s="81"/>
      <c r="G1112" s="55">
        <f>G1110*G1111</f>
        <v>82.08</v>
      </c>
    </row>
    <row r="1113" spans="1:7" x14ac:dyDescent="0.25">
      <c r="A1113" s="82"/>
      <c r="B1113" s="82"/>
      <c r="C1113" s="82"/>
      <c r="D1113" s="82"/>
      <c r="E1113" s="82"/>
      <c r="F1113" s="82"/>
      <c r="G1113" s="82"/>
    </row>
    <row r="1114" spans="1:7" ht="63.75" x14ac:dyDescent="0.25">
      <c r="A1114" s="46" t="s">
        <v>660</v>
      </c>
      <c r="B1114" s="46" t="s">
        <v>246</v>
      </c>
      <c r="C1114" s="52" t="s">
        <v>110</v>
      </c>
      <c r="D1114" s="52" t="s">
        <v>3</v>
      </c>
      <c r="E1114" s="53"/>
      <c r="F1114" s="49"/>
      <c r="G1114" s="49"/>
    </row>
    <row r="1115" spans="1:7" ht="25.5" x14ac:dyDescent="0.25">
      <c r="A1115" s="54">
        <v>39387</v>
      </c>
      <c r="B1115" s="47" t="s">
        <v>505</v>
      </c>
      <c r="C1115" s="48" t="s">
        <v>302</v>
      </c>
      <c r="D1115" s="48" t="s">
        <v>3</v>
      </c>
      <c r="E1115" s="53">
        <v>20</v>
      </c>
      <c r="F1115" s="102">
        <v>39.799999999999997</v>
      </c>
      <c r="G1115" s="102">
        <v>796</v>
      </c>
    </row>
    <row r="1116" spans="1:7" ht="38.25" x14ac:dyDescent="0.25">
      <c r="A1116" s="54" t="s">
        <v>458</v>
      </c>
      <c r="B1116" s="47" t="s">
        <v>459</v>
      </c>
      <c r="C1116" s="48" t="s">
        <v>110</v>
      </c>
      <c r="D1116" s="48" t="s">
        <v>293</v>
      </c>
      <c r="E1116" s="53">
        <v>8.5</v>
      </c>
      <c r="F1116" s="102">
        <v>12.88</v>
      </c>
      <c r="G1116" s="102">
        <v>109.48</v>
      </c>
    </row>
    <row r="1117" spans="1:7" ht="38.25" x14ac:dyDescent="0.25">
      <c r="A1117" s="54" t="s">
        <v>328</v>
      </c>
      <c r="B1117" s="47" t="s">
        <v>329</v>
      </c>
      <c r="C1117" s="48" t="s">
        <v>110</v>
      </c>
      <c r="D1117" s="48" t="s">
        <v>293</v>
      </c>
      <c r="E1117" s="53">
        <v>8.5</v>
      </c>
      <c r="F1117" s="102">
        <v>16.57</v>
      </c>
      <c r="G1117" s="102">
        <v>140.84</v>
      </c>
    </row>
    <row r="1118" spans="1:7" ht="38.25" x14ac:dyDescent="0.25">
      <c r="A1118" s="54" t="s">
        <v>506</v>
      </c>
      <c r="B1118" s="47" t="s">
        <v>507</v>
      </c>
      <c r="C1118" s="48" t="s">
        <v>302</v>
      </c>
      <c r="D1118" s="48" t="s">
        <v>3</v>
      </c>
      <c r="E1118" s="53">
        <v>10</v>
      </c>
      <c r="F1118" s="102">
        <v>133</v>
      </c>
      <c r="G1118" s="102">
        <v>1330</v>
      </c>
    </row>
    <row r="1119" spans="1:7" x14ac:dyDescent="0.25">
      <c r="A1119" s="54" t="s">
        <v>508</v>
      </c>
      <c r="B1119" s="47" t="s">
        <v>89</v>
      </c>
      <c r="C1119" s="48" t="s">
        <v>302</v>
      </c>
      <c r="D1119" s="48" t="s">
        <v>3</v>
      </c>
      <c r="E1119" s="53">
        <v>10</v>
      </c>
      <c r="F1119" s="102">
        <v>2.06</v>
      </c>
      <c r="G1119" s="102">
        <v>20.6</v>
      </c>
    </row>
    <row r="1120" spans="1:7" x14ac:dyDescent="0.25">
      <c r="A1120" s="54" t="s">
        <v>509</v>
      </c>
      <c r="B1120" s="47" t="s">
        <v>510</v>
      </c>
      <c r="C1120" s="48" t="s">
        <v>302</v>
      </c>
      <c r="D1120" s="48" t="s">
        <v>3</v>
      </c>
      <c r="E1120" s="53">
        <v>10</v>
      </c>
      <c r="F1120" s="102">
        <v>2.25</v>
      </c>
      <c r="G1120" s="102">
        <v>22.5</v>
      </c>
    </row>
    <row r="1121" spans="1:7" x14ac:dyDescent="0.25">
      <c r="A1121" s="81" t="s">
        <v>305</v>
      </c>
      <c r="B1121" s="81"/>
      <c r="C1121" s="81"/>
      <c r="D1121" s="81"/>
      <c r="E1121" s="81"/>
      <c r="F1121" s="81"/>
      <c r="G1121" s="55">
        <v>17.809999999999999</v>
      </c>
    </row>
    <row r="1122" spans="1:7" x14ac:dyDescent="0.25">
      <c r="A1122" s="81" t="s">
        <v>306</v>
      </c>
      <c r="B1122" s="81"/>
      <c r="C1122" s="81"/>
      <c r="D1122" s="81"/>
      <c r="E1122" s="81"/>
      <c r="F1122" s="81"/>
      <c r="G1122" s="55">
        <v>224.13</v>
      </c>
    </row>
    <row r="1123" spans="1:7" x14ac:dyDescent="0.25">
      <c r="A1123" s="81" t="s">
        <v>307</v>
      </c>
      <c r="B1123" s="81"/>
      <c r="C1123" s="81"/>
      <c r="D1123" s="81"/>
      <c r="E1123" s="81"/>
      <c r="F1123" s="81"/>
      <c r="G1123" s="55">
        <v>241.94</v>
      </c>
    </row>
    <row r="1124" spans="1:7" x14ac:dyDescent="0.25">
      <c r="A1124" s="81" t="s">
        <v>308</v>
      </c>
      <c r="B1124" s="81"/>
      <c r="C1124" s="81"/>
      <c r="D1124" s="81"/>
      <c r="E1124" s="81"/>
      <c r="F1124" s="81"/>
      <c r="G1124" s="55">
        <v>0</v>
      </c>
    </row>
    <row r="1125" spans="1:7" x14ac:dyDescent="0.25">
      <c r="A1125" s="81" t="s">
        <v>309</v>
      </c>
      <c r="B1125" s="81"/>
      <c r="C1125" s="81"/>
      <c r="D1125" s="81"/>
      <c r="E1125" s="81"/>
      <c r="F1125" s="81"/>
      <c r="G1125" s="55">
        <v>64.77</v>
      </c>
    </row>
    <row r="1126" spans="1:7" x14ac:dyDescent="0.25">
      <c r="A1126" s="81" t="s">
        <v>310</v>
      </c>
      <c r="B1126" s="81"/>
      <c r="C1126" s="81"/>
      <c r="D1126" s="81"/>
      <c r="E1126" s="81"/>
      <c r="F1126" s="81"/>
      <c r="G1126" s="55">
        <v>0</v>
      </c>
    </row>
    <row r="1127" spans="1:7" x14ac:dyDescent="0.25">
      <c r="A1127" s="81" t="s">
        <v>311</v>
      </c>
      <c r="B1127" s="81"/>
      <c r="C1127" s="81"/>
      <c r="D1127" s="81"/>
      <c r="E1127" s="81"/>
      <c r="F1127" s="81"/>
      <c r="G1127" s="55">
        <v>64.77</v>
      </c>
    </row>
    <row r="1128" spans="1:7" x14ac:dyDescent="0.25">
      <c r="A1128" s="81" t="s">
        <v>312</v>
      </c>
      <c r="B1128" s="81"/>
      <c r="C1128" s="81"/>
      <c r="D1128" s="81"/>
      <c r="E1128" s="81"/>
      <c r="F1128" s="81"/>
      <c r="G1128" s="104">
        <v>306.70999999999998</v>
      </c>
    </row>
    <row r="1129" spans="1:7" x14ac:dyDescent="0.25">
      <c r="A1129" s="81" t="s">
        <v>313</v>
      </c>
      <c r="B1129" s="81"/>
      <c r="C1129" s="81"/>
      <c r="D1129" s="81"/>
      <c r="E1129" s="81"/>
      <c r="F1129" s="81"/>
      <c r="G1129" s="55">
        <v>10</v>
      </c>
    </row>
    <row r="1130" spans="1:7" x14ac:dyDescent="0.25">
      <c r="A1130" s="81" t="s">
        <v>314</v>
      </c>
      <c r="B1130" s="81"/>
      <c r="C1130" s="81"/>
      <c r="D1130" s="81"/>
      <c r="E1130" s="81"/>
      <c r="F1130" s="81"/>
      <c r="G1130" s="55">
        <f>G1128*G1129</f>
        <v>3067.1</v>
      </c>
    </row>
    <row r="1131" spans="1:7" x14ac:dyDescent="0.25">
      <c r="A1131" s="82"/>
      <c r="B1131" s="82"/>
      <c r="C1131" s="82"/>
      <c r="D1131" s="82"/>
      <c r="E1131" s="82"/>
      <c r="F1131" s="82"/>
      <c r="G1131" s="82"/>
    </row>
    <row r="1132" spans="1:7" x14ac:dyDescent="0.25">
      <c r="A1132" s="74" t="s">
        <v>671</v>
      </c>
      <c r="B1132" s="74"/>
      <c r="C1132" s="74"/>
      <c r="D1132" s="74"/>
      <c r="E1132" s="74"/>
      <c r="F1132" s="74"/>
      <c r="G1132" s="50">
        <f>G1130+G1112+G1096+G1080+G1064+G1048+G1031+G1012+G995+G978+G959+G942+G925+G906+G891+G875+G859+G843+G827+G812+G797+G782+G767+G752+G737+G722+G706+G690+G674+G658+G643+G629+G614+G599+G584+G569+G554+G539</f>
        <v>8765.0170000000016</v>
      </c>
    </row>
    <row r="1133" spans="1:7" x14ac:dyDescent="0.25">
      <c r="A1133" s="46">
        <v>5</v>
      </c>
      <c r="B1133" s="75" t="s">
        <v>247</v>
      </c>
      <c r="C1133" s="75"/>
      <c r="D1133" s="75"/>
      <c r="E1133" s="75"/>
      <c r="F1133" s="75"/>
      <c r="G1133" s="75"/>
    </row>
    <row r="1134" spans="1:7" ht="51" x14ac:dyDescent="0.25">
      <c r="A1134" s="46" t="s">
        <v>625</v>
      </c>
      <c r="B1134" s="46" t="s">
        <v>249</v>
      </c>
      <c r="C1134" s="52" t="s">
        <v>110</v>
      </c>
      <c r="D1134" s="52" t="s">
        <v>3</v>
      </c>
      <c r="E1134" s="53"/>
      <c r="F1134" s="49"/>
      <c r="G1134" s="49"/>
    </row>
    <row r="1135" spans="1:7" ht="51" x14ac:dyDescent="0.25">
      <c r="A1135" s="54">
        <v>2574</v>
      </c>
      <c r="B1135" s="47" t="s">
        <v>511</v>
      </c>
      <c r="C1135" s="48" t="s">
        <v>302</v>
      </c>
      <c r="D1135" s="48" t="s">
        <v>3</v>
      </c>
      <c r="E1135" s="53">
        <v>1</v>
      </c>
      <c r="F1135" s="102">
        <v>6.69</v>
      </c>
      <c r="G1135" s="102">
        <v>6.69</v>
      </c>
    </row>
    <row r="1136" spans="1:7" ht="38.25" x14ac:dyDescent="0.25">
      <c r="A1136" s="54">
        <v>39175</v>
      </c>
      <c r="B1136" s="47" t="s">
        <v>512</v>
      </c>
      <c r="C1136" s="48" t="s">
        <v>302</v>
      </c>
      <c r="D1136" s="48" t="s">
        <v>3</v>
      </c>
      <c r="E1136" s="53">
        <v>3</v>
      </c>
      <c r="F1136" s="102">
        <v>0.6</v>
      </c>
      <c r="G1136" s="102">
        <v>1.8</v>
      </c>
    </row>
    <row r="1137" spans="1:7" ht="38.25" x14ac:dyDescent="0.25">
      <c r="A1137" s="54">
        <v>39209</v>
      </c>
      <c r="B1137" s="47" t="s">
        <v>513</v>
      </c>
      <c r="C1137" s="48" t="s">
        <v>302</v>
      </c>
      <c r="D1137" s="48" t="s">
        <v>3</v>
      </c>
      <c r="E1137" s="53">
        <v>3</v>
      </c>
      <c r="F1137" s="102">
        <v>0.31</v>
      </c>
      <c r="G1137" s="102">
        <v>0.93</v>
      </c>
    </row>
    <row r="1138" spans="1:7" ht="38.25" x14ac:dyDescent="0.25">
      <c r="A1138" s="54" t="s">
        <v>328</v>
      </c>
      <c r="B1138" s="47" t="s">
        <v>329</v>
      </c>
      <c r="C1138" s="48" t="s">
        <v>110</v>
      </c>
      <c r="D1138" s="48" t="s">
        <v>293</v>
      </c>
      <c r="E1138" s="53">
        <v>0.25</v>
      </c>
      <c r="F1138" s="102">
        <v>16.57</v>
      </c>
      <c r="G1138" s="102">
        <v>4.1399999999999997</v>
      </c>
    </row>
    <row r="1139" spans="1:7" x14ac:dyDescent="0.25">
      <c r="A1139" s="81" t="s">
        <v>305</v>
      </c>
      <c r="B1139" s="81"/>
      <c r="C1139" s="81"/>
      <c r="D1139" s="81"/>
      <c r="E1139" s="81"/>
      <c r="F1139" s="81"/>
      <c r="G1139" s="55">
        <v>3.08</v>
      </c>
    </row>
    <row r="1140" spans="1:7" x14ac:dyDescent="0.25">
      <c r="A1140" s="81" t="s">
        <v>306</v>
      </c>
      <c r="B1140" s="81"/>
      <c r="C1140" s="81"/>
      <c r="D1140" s="81"/>
      <c r="E1140" s="81"/>
      <c r="F1140" s="81"/>
      <c r="G1140" s="55">
        <v>10.48</v>
      </c>
    </row>
    <row r="1141" spans="1:7" x14ac:dyDescent="0.25">
      <c r="A1141" s="81" t="s">
        <v>307</v>
      </c>
      <c r="B1141" s="81"/>
      <c r="C1141" s="81"/>
      <c r="D1141" s="81"/>
      <c r="E1141" s="81"/>
      <c r="F1141" s="81"/>
      <c r="G1141" s="55">
        <v>13.56</v>
      </c>
    </row>
    <row r="1142" spans="1:7" x14ac:dyDescent="0.25">
      <c r="A1142" s="81" t="s">
        <v>308</v>
      </c>
      <c r="B1142" s="81"/>
      <c r="C1142" s="81"/>
      <c r="D1142" s="81"/>
      <c r="E1142" s="81"/>
      <c r="F1142" s="81"/>
      <c r="G1142" s="55">
        <v>0</v>
      </c>
    </row>
    <row r="1143" spans="1:7" x14ac:dyDescent="0.25">
      <c r="A1143" s="81" t="s">
        <v>309</v>
      </c>
      <c r="B1143" s="81"/>
      <c r="C1143" s="81"/>
      <c r="D1143" s="81"/>
      <c r="E1143" s="81"/>
      <c r="F1143" s="81"/>
      <c r="G1143" s="55">
        <v>3.63</v>
      </c>
    </row>
    <row r="1144" spans="1:7" x14ac:dyDescent="0.25">
      <c r="A1144" s="81" t="s">
        <v>310</v>
      </c>
      <c r="B1144" s="81"/>
      <c r="C1144" s="81"/>
      <c r="D1144" s="81"/>
      <c r="E1144" s="81"/>
      <c r="F1144" s="81"/>
      <c r="G1144" s="55">
        <v>0</v>
      </c>
    </row>
    <row r="1145" spans="1:7" x14ac:dyDescent="0.25">
      <c r="A1145" s="81" t="s">
        <v>311</v>
      </c>
      <c r="B1145" s="81"/>
      <c r="C1145" s="81"/>
      <c r="D1145" s="81"/>
      <c r="E1145" s="81"/>
      <c r="F1145" s="81"/>
      <c r="G1145" s="55">
        <v>3.63</v>
      </c>
    </row>
    <row r="1146" spans="1:7" x14ac:dyDescent="0.25">
      <c r="A1146" s="81" t="s">
        <v>312</v>
      </c>
      <c r="B1146" s="81"/>
      <c r="C1146" s="81"/>
      <c r="D1146" s="81"/>
      <c r="E1146" s="81"/>
      <c r="F1146" s="81"/>
      <c r="G1146" s="104">
        <v>17.190000000000001</v>
      </c>
    </row>
    <row r="1147" spans="1:7" x14ac:dyDescent="0.25">
      <c r="A1147" s="81" t="s">
        <v>313</v>
      </c>
      <c r="B1147" s="81"/>
      <c r="C1147" s="81"/>
      <c r="D1147" s="81"/>
      <c r="E1147" s="81"/>
      <c r="F1147" s="81"/>
      <c r="G1147" s="55">
        <v>1</v>
      </c>
    </row>
    <row r="1148" spans="1:7" x14ac:dyDescent="0.25">
      <c r="A1148" s="81" t="s">
        <v>314</v>
      </c>
      <c r="B1148" s="81"/>
      <c r="C1148" s="81"/>
      <c r="D1148" s="81"/>
      <c r="E1148" s="81"/>
      <c r="F1148" s="81"/>
      <c r="G1148" s="55">
        <f>G1146*G1147</f>
        <v>17.190000000000001</v>
      </c>
    </row>
    <row r="1149" spans="1:7" x14ac:dyDescent="0.25">
      <c r="A1149" s="82"/>
      <c r="B1149" s="82"/>
      <c r="C1149" s="82"/>
      <c r="D1149" s="82"/>
      <c r="E1149" s="82"/>
      <c r="F1149" s="82"/>
      <c r="G1149" s="82"/>
    </row>
    <row r="1150" spans="1:7" ht="51" x14ac:dyDescent="0.25">
      <c r="A1150" s="46" t="s">
        <v>626</v>
      </c>
      <c r="B1150" s="46" t="s">
        <v>251</v>
      </c>
      <c r="C1150" s="52" t="s">
        <v>110</v>
      </c>
      <c r="D1150" s="52" t="s">
        <v>3</v>
      </c>
      <c r="E1150" s="53"/>
      <c r="F1150" s="49"/>
      <c r="G1150" s="49"/>
    </row>
    <row r="1151" spans="1:7" ht="51" x14ac:dyDescent="0.25">
      <c r="A1151" s="54">
        <v>2586</v>
      </c>
      <c r="B1151" s="47" t="s">
        <v>514</v>
      </c>
      <c r="C1151" s="48" t="s">
        <v>302</v>
      </c>
      <c r="D1151" s="48" t="s">
        <v>3</v>
      </c>
      <c r="E1151" s="53">
        <v>4</v>
      </c>
      <c r="F1151" s="102">
        <v>10.77</v>
      </c>
      <c r="G1151" s="102">
        <v>43.08</v>
      </c>
    </row>
    <row r="1152" spans="1:7" ht="38.25" x14ac:dyDescent="0.25">
      <c r="A1152" s="54">
        <v>39176</v>
      </c>
      <c r="B1152" s="47" t="s">
        <v>515</v>
      </c>
      <c r="C1152" s="48" t="s">
        <v>302</v>
      </c>
      <c r="D1152" s="48" t="s">
        <v>3</v>
      </c>
      <c r="E1152" s="53">
        <v>12</v>
      </c>
      <c r="F1152" s="102">
        <v>0.64</v>
      </c>
      <c r="G1152" s="102">
        <v>7.68</v>
      </c>
    </row>
    <row r="1153" spans="1:7" ht="38.25" x14ac:dyDescent="0.25">
      <c r="A1153" s="54">
        <v>39210</v>
      </c>
      <c r="B1153" s="47" t="s">
        <v>516</v>
      </c>
      <c r="C1153" s="48" t="s">
        <v>302</v>
      </c>
      <c r="D1153" s="48" t="s">
        <v>3</v>
      </c>
      <c r="E1153" s="53">
        <v>12</v>
      </c>
      <c r="F1153" s="102">
        <v>0.48</v>
      </c>
      <c r="G1153" s="102">
        <v>5.76</v>
      </c>
    </row>
    <row r="1154" spans="1:7" ht="38.25" x14ac:dyDescent="0.25">
      <c r="A1154" s="54" t="s">
        <v>328</v>
      </c>
      <c r="B1154" s="47" t="s">
        <v>329</v>
      </c>
      <c r="C1154" s="48" t="s">
        <v>110</v>
      </c>
      <c r="D1154" s="48" t="s">
        <v>293</v>
      </c>
      <c r="E1154" s="53">
        <v>1.2</v>
      </c>
      <c r="F1154" s="102">
        <v>16.57</v>
      </c>
      <c r="G1154" s="102">
        <v>19.88</v>
      </c>
    </row>
    <row r="1155" spans="1:7" x14ac:dyDescent="0.25">
      <c r="A1155" s="81" t="s">
        <v>305</v>
      </c>
      <c r="B1155" s="81"/>
      <c r="C1155" s="81"/>
      <c r="D1155" s="81"/>
      <c r="E1155" s="81"/>
      <c r="F1155" s="81"/>
      <c r="G1155" s="55">
        <v>3.7</v>
      </c>
    </row>
    <row r="1156" spans="1:7" x14ac:dyDescent="0.25">
      <c r="A1156" s="81" t="s">
        <v>306</v>
      </c>
      <c r="B1156" s="81"/>
      <c r="C1156" s="81"/>
      <c r="D1156" s="81"/>
      <c r="E1156" s="81"/>
      <c r="F1156" s="81"/>
      <c r="G1156" s="55">
        <v>15.4</v>
      </c>
    </row>
    <row r="1157" spans="1:7" x14ac:dyDescent="0.25">
      <c r="A1157" s="81" t="s">
        <v>307</v>
      </c>
      <c r="B1157" s="81"/>
      <c r="C1157" s="81"/>
      <c r="D1157" s="81"/>
      <c r="E1157" s="81"/>
      <c r="F1157" s="81"/>
      <c r="G1157" s="55">
        <v>19.100000000000001</v>
      </c>
    </row>
    <row r="1158" spans="1:7" x14ac:dyDescent="0.25">
      <c r="A1158" s="81" t="s">
        <v>308</v>
      </c>
      <c r="B1158" s="81"/>
      <c r="C1158" s="81"/>
      <c r="D1158" s="81"/>
      <c r="E1158" s="81"/>
      <c r="F1158" s="81"/>
      <c r="G1158" s="55">
        <v>0</v>
      </c>
    </row>
    <row r="1159" spans="1:7" x14ac:dyDescent="0.25">
      <c r="A1159" s="81" t="s">
        <v>309</v>
      </c>
      <c r="B1159" s="81"/>
      <c r="C1159" s="81"/>
      <c r="D1159" s="81"/>
      <c r="E1159" s="81"/>
      <c r="F1159" s="81"/>
      <c r="G1159" s="55">
        <v>5.1100000000000003</v>
      </c>
    </row>
    <row r="1160" spans="1:7" x14ac:dyDescent="0.25">
      <c r="A1160" s="81" t="s">
        <v>310</v>
      </c>
      <c r="B1160" s="81"/>
      <c r="C1160" s="81"/>
      <c r="D1160" s="81"/>
      <c r="E1160" s="81"/>
      <c r="F1160" s="81"/>
      <c r="G1160" s="55">
        <v>0</v>
      </c>
    </row>
    <row r="1161" spans="1:7" x14ac:dyDescent="0.25">
      <c r="A1161" s="81" t="s">
        <v>311</v>
      </c>
      <c r="B1161" s="81"/>
      <c r="C1161" s="81"/>
      <c r="D1161" s="81"/>
      <c r="E1161" s="81"/>
      <c r="F1161" s="81"/>
      <c r="G1161" s="55">
        <v>5.1100000000000003</v>
      </c>
    </row>
    <row r="1162" spans="1:7" x14ac:dyDescent="0.25">
      <c r="A1162" s="81" t="s">
        <v>312</v>
      </c>
      <c r="B1162" s="81"/>
      <c r="C1162" s="81"/>
      <c r="D1162" s="81"/>
      <c r="E1162" s="81"/>
      <c r="F1162" s="81"/>
      <c r="G1162" s="104">
        <v>24.21</v>
      </c>
    </row>
    <row r="1163" spans="1:7" x14ac:dyDescent="0.25">
      <c r="A1163" s="81" t="s">
        <v>313</v>
      </c>
      <c r="B1163" s="81"/>
      <c r="C1163" s="81"/>
      <c r="D1163" s="81"/>
      <c r="E1163" s="81"/>
      <c r="F1163" s="81"/>
      <c r="G1163" s="55">
        <v>4</v>
      </c>
    </row>
    <row r="1164" spans="1:7" x14ac:dyDescent="0.25">
      <c r="A1164" s="81" t="s">
        <v>314</v>
      </c>
      <c r="B1164" s="81"/>
      <c r="C1164" s="81"/>
      <c r="D1164" s="81"/>
      <c r="E1164" s="81"/>
      <c r="F1164" s="81"/>
      <c r="G1164" s="55">
        <f>G1162*G1163</f>
        <v>96.84</v>
      </c>
    </row>
    <row r="1165" spans="1:7" x14ac:dyDescent="0.25">
      <c r="A1165" s="82"/>
      <c r="B1165" s="82"/>
      <c r="C1165" s="82"/>
      <c r="D1165" s="82"/>
      <c r="E1165" s="82"/>
      <c r="F1165" s="82"/>
      <c r="G1165" s="82"/>
    </row>
    <row r="1166" spans="1:7" ht="76.5" x14ac:dyDescent="0.25">
      <c r="A1166" s="46" t="s">
        <v>627</v>
      </c>
      <c r="B1166" s="46" t="s">
        <v>178</v>
      </c>
      <c r="C1166" s="52" t="s">
        <v>110</v>
      </c>
      <c r="D1166" s="52" t="s">
        <v>3</v>
      </c>
      <c r="E1166" s="53"/>
      <c r="F1166" s="49"/>
      <c r="G1166" s="49"/>
    </row>
    <row r="1167" spans="1:7" ht="63.75" x14ac:dyDescent="0.25">
      <c r="A1167" s="54" t="s">
        <v>461</v>
      </c>
      <c r="B1167" s="47" t="s">
        <v>462</v>
      </c>
      <c r="C1167" s="48" t="s">
        <v>302</v>
      </c>
      <c r="D1167" s="48" t="s">
        <v>3</v>
      </c>
      <c r="E1167" s="53">
        <v>3</v>
      </c>
      <c r="F1167" s="102">
        <v>1.47</v>
      </c>
      <c r="G1167" s="102">
        <v>4.41</v>
      </c>
    </row>
    <row r="1168" spans="1:7" ht="38.25" x14ac:dyDescent="0.25">
      <c r="A1168" s="54" t="s">
        <v>328</v>
      </c>
      <c r="B1168" s="47" t="s">
        <v>329</v>
      </c>
      <c r="C1168" s="48" t="s">
        <v>110</v>
      </c>
      <c r="D1168" s="48" t="s">
        <v>293</v>
      </c>
      <c r="E1168" s="53">
        <v>0.9</v>
      </c>
      <c r="F1168" s="102">
        <v>16.57</v>
      </c>
      <c r="G1168" s="102">
        <v>14.91</v>
      </c>
    </row>
    <row r="1169" spans="1:7" ht="25.5" x14ac:dyDescent="0.25">
      <c r="A1169" s="54" t="s">
        <v>315</v>
      </c>
      <c r="B1169" s="47" t="s">
        <v>316</v>
      </c>
      <c r="C1169" s="48" t="s">
        <v>110</v>
      </c>
      <c r="D1169" s="48" t="s">
        <v>293</v>
      </c>
      <c r="E1169" s="53">
        <v>0.9</v>
      </c>
      <c r="F1169" s="102">
        <v>13</v>
      </c>
      <c r="G1169" s="102">
        <v>11.7</v>
      </c>
    </row>
    <row r="1170" spans="1:7" x14ac:dyDescent="0.25">
      <c r="A1170" s="81" t="s">
        <v>305</v>
      </c>
      <c r="B1170" s="81"/>
      <c r="C1170" s="81"/>
      <c r="D1170" s="81"/>
      <c r="E1170" s="81"/>
      <c r="F1170" s="81"/>
      <c r="G1170" s="55">
        <v>6.32</v>
      </c>
    </row>
    <row r="1171" spans="1:7" x14ac:dyDescent="0.25">
      <c r="A1171" s="81" t="s">
        <v>306</v>
      </c>
      <c r="B1171" s="81"/>
      <c r="C1171" s="81"/>
      <c r="D1171" s="81"/>
      <c r="E1171" s="81"/>
      <c r="F1171" s="81"/>
      <c r="G1171" s="55">
        <v>4.0199999999999996</v>
      </c>
    </row>
    <row r="1172" spans="1:7" x14ac:dyDescent="0.25">
      <c r="A1172" s="81" t="s">
        <v>307</v>
      </c>
      <c r="B1172" s="81"/>
      <c r="C1172" s="81"/>
      <c r="D1172" s="81"/>
      <c r="E1172" s="81"/>
      <c r="F1172" s="81"/>
      <c r="G1172" s="55">
        <v>10.34</v>
      </c>
    </row>
    <row r="1173" spans="1:7" x14ac:dyDescent="0.25">
      <c r="A1173" s="81" t="s">
        <v>308</v>
      </c>
      <c r="B1173" s="81"/>
      <c r="C1173" s="81"/>
      <c r="D1173" s="81"/>
      <c r="E1173" s="81"/>
      <c r="F1173" s="81"/>
      <c r="G1173" s="55">
        <v>0</v>
      </c>
    </row>
    <row r="1174" spans="1:7" x14ac:dyDescent="0.25">
      <c r="A1174" s="81" t="s">
        <v>309</v>
      </c>
      <c r="B1174" s="81"/>
      <c r="C1174" s="81"/>
      <c r="D1174" s="81"/>
      <c r="E1174" s="81"/>
      <c r="F1174" s="81"/>
      <c r="G1174" s="55">
        <v>2.77</v>
      </c>
    </row>
    <row r="1175" spans="1:7" x14ac:dyDescent="0.25">
      <c r="A1175" s="81" t="s">
        <v>310</v>
      </c>
      <c r="B1175" s="81"/>
      <c r="C1175" s="81"/>
      <c r="D1175" s="81"/>
      <c r="E1175" s="81"/>
      <c r="F1175" s="81"/>
      <c r="G1175" s="55">
        <v>0</v>
      </c>
    </row>
    <row r="1176" spans="1:7" x14ac:dyDescent="0.25">
      <c r="A1176" s="81" t="s">
        <v>311</v>
      </c>
      <c r="B1176" s="81"/>
      <c r="C1176" s="81"/>
      <c r="D1176" s="81"/>
      <c r="E1176" s="81"/>
      <c r="F1176" s="81"/>
      <c r="G1176" s="55">
        <v>2.77</v>
      </c>
    </row>
    <row r="1177" spans="1:7" x14ac:dyDescent="0.25">
      <c r="A1177" s="81" t="s">
        <v>312</v>
      </c>
      <c r="B1177" s="81"/>
      <c r="C1177" s="81"/>
      <c r="D1177" s="81"/>
      <c r="E1177" s="81"/>
      <c r="F1177" s="81"/>
      <c r="G1177" s="104">
        <v>13.11</v>
      </c>
    </row>
    <row r="1178" spans="1:7" x14ac:dyDescent="0.25">
      <c r="A1178" s="81" t="s">
        <v>313</v>
      </c>
      <c r="B1178" s="81"/>
      <c r="C1178" s="81"/>
      <c r="D1178" s="81"/>
      <c r="E1178" s="81"/>
      <c r="F1178" s="81"/>
      <c r="G1178" s="55">
        <v>3</v>
      </c>
    </row>
    <row r="1179" spans="1:7" x14ac:dyDescent="0.25">
      <c r="A1179" s="81" t="s">
        <v>314</v>
      </c>
      <c r="B1179" s="81"/>
      <c r="C1179" s="81"/>
      <c r="D1179" s="81"/>
      <c r="E1179" s="81"/>
      <c r="F1179" s="81"/>
      <c r="G1179" s="55">
        <f>G1177*G1178</f>
        <v>39.33</v>
      </c>
    </row>
    <row r="1180" spans="1:7" x14ac:dyDescent="0.25">
      <c r="A1180" s="82"/>
      <c r="B1180" s="82"/>
      <c r="C1180" s="82"/>
      <c r="D1180" s="82"/>
      <c r="E1180" s="82"/>
      <c r="F1180" s="82"/>
      <c r="G1180" s="82"/>
    </row>
    <row r="1181" spans="1:7" ht="76.5" x14ac:dyDescent="0.25">
      <c r="A1181" s="46" t="s">
        <v>628</v>
      </c>
      <c r="B1181" s="46" t="s">
        <v>180</v>
      </c>
      <c r="C1181" s="52" t="s">
        <v>110</v>
      </c>
      <c r="D1181" s="52" t="s">
        <v>3</v>
      </c>
      <c r="E1181" s="53"/>
      <c r="F1181" s="49"/>
      <c r="G1181" s="49"/>
    </row>
    <row r="1182" spans="1:7" ht="63.75" x14ac:dyDescent="0.25">
      <c r="A1182" s="54">
        <v>392</v>
      </c>
      <c r="B1182" s="47" t="s">
        <v>463</v>
      </c>
      <c r="C1182" s="48" t="s">
        <v>302</v>
      </c>
      <c r="D1182" s="48" t="s">
        <v>3</v>
      </c>
      <c r="E1182" s="53">
        <v>9</v>
      </c>
      <c r="F1182" s="102">
        <v>1.23</v>
      </c>
      <c r="G1182" s="102">
        <v>11.07</v>
      </c>
    </row>
    <row r="1183" spans="1:7" ht="38.25" x14ac:dyDescent="0.25">
      <c r="A1183" s="54" t="s">
        <v>328</v>
      </c>
      <c r="B1183" s="47" t="s">
        <v>329</v>
      </c>
      <c r="C1183" s="48" t="s">
        <v>110</v>
      </c>
      <c r="D1183" s="48" t="s">
        <v>293</v>
      </c>
      <c r="E1183" s="53">
        <v>2.7</v>
      </c>
      <c r="F1183" s="102">
        <v>16.57</v>
      </c>
      <c r="G1183" s="102">
        <v>44.74</v>
      </c>
    </row>
    <row r="1184" spans="1:7" ht="25.5" x14ac:dyDescent="0.25">
      <c r="A1184" s="54" t="s">
        <v>315</v>
      </c>
      <c r="B1184" s="47" t="s">
        <v>316</v>
      </c>
      <c r="C1184" s="48" t="s">
        <v>110</v>
      </c>
      <c r="D1184" s="48" t="s">
        <v>293</v>
      </c>
      <c r="E1184" s="53">
        <v>2.7</v>
      </c>
      <c r="F1184" s="102">
        <v>13</v>
      </c>
      <c r="G1184" s="102">
        <v>35.1</v>
      </c>
    </row>
    <row r="1185" spans="1:7" x14ac:dyDescent="0.25">
      <c r="A1185" s="81" t="s">
        <v>305</v>
      </c>
      <c r="B1185" s="81"/>
      <c r="C1185" s="81"/>
      <c r="D1185" s="81"/>
      <c r="E1185" s="81"/>
      <c r="F1185" s="81"/>
      <c r="G1185" s="55">
        <v>6.32</v>
      </c>
    </row>
    <row r="1186" spans="1:7" x14ac:dyDescent="0.25">
      <c r="A1186" s="81" t="s">
        <v>306</v>
      </c>
      <c r="B1186" s="81"/>
      <c r="C1186" s="81"/>
      <c r="D1186" s="81"/>
      <c r="E1186" s="81"/>
      <c r="F1186" s="81"/>
      <c r="G1186" s="55">
        <v>3.78</v>
      </c>
    </row>
    <row r="1187" spans="1:7" x14ac:dyDescent="0.25">
      <c r="A1187" s="81" t="s">
        <v>307</v>
      </c>
      <c r="B1187" s="81"/>
      <c r="C1187" s="81"/>
      <c r="D1187" s="81"/>
      <c r="E1187" s="81"/>
      <c r="F1187" s="81"/>
      <c r="G1187" s="55">
        <v>10.1</v>
      </c>
    </row>
    <row r="1188" spans="1:7" x14ac:dyDescent="0.25">
      <c r="A1188" s="81" t="s">
        <v>308</v>
      </c>
      <c r="B1188" s="81"/>
      <c r="C1188" s="81"/>
      <c r="D1188" s="81"/>
      <c r="E1188" s="81"/>
      <c r="F1188" s="81"/>
      <c r="G1188" s="55">
        <v>0</v>
      </c>
    </row>
    <row r="1189" spans="1:7" x14ac:dyDescent="0.25">
      <c r="A1189" s="81" t="s">
        <v>309</v>
      </c>
      <c r="B1189" s="81"/>
      <c r="C1189" s="81"/>
      <c r="D1189" s="81"/>
      <c r="E1189" s="81"/>
      <c r="F1189" s="81"/>
      <c r="G1189" s="55">
        <v>2.7</v>
      </c>
    </row>
    <row r="1190" spans="1:7" x14ac:dyDescent="0.25">
      <c r="A1190" s="81" t="s">
        <v>310</v>
      </c>
      <c r="B1190" s="81"/>
      <c r="C1190" s="81"/>
      <c r="D1190" s="81"/>
      <c r="E1190" s="81"/>
      <c r="F1190" s="81"/>
      <c r="G1190" s="55">
        <v>0</v>
      </c>
    </row>
    <row r="1191" spans="1:7" x14ac:dyDescent="0.25">
      <c r="A1191" s="81" t="s">
        <v>311</v>
      </c>
      <c r="B1191" s="81"/>
      <c r="C1191" s="81"/>
      <c r="D1191" s="81"/>
      <c r="E1191" s="81"/>
      <c r="F1191" s="81"/>
      <c r="G1191" s="55">
        <v>2.7</v>
      </c>
    </row>
    <row r="1192" spans="1:7" x14ac:dyDescent="0.25">
      <c r="A1192" s="81" t="s">
        <v>312</v>
      </c>
      <c r="B1192" s="81"/>
      <c r="C1192" s="81"/>
      <c r="D1192" s="81"/>
      <c r="E1192" s="81"/>
      <c r="F1192" s="81"/>
      <c r="G1192" s="104">
        <v>12.8</v>
      </c>
    </row>
    <row r="1193" spans="1:7" x14ac:dyDescent="0.25">
      <c r="A1193" s="81" t="s">
        <v>313</v>
      </c>
      <c r="B1193" s="81"/>
      <c r="C1193" s="81"/>
      <c r="D1193" s="81"/>
      <c r="E1193" s="81"/>
      <c r="F1193" s="81"/>
      <c r="G1193" s="55">
        <v>9</v>
      </c>
    </row>
    <row r="1194" spans="1:7" x14ac:dyDescent="0.25">
      <c r="A1194" s="81" t="s">
        <v>314</v>
      </c>
      <c r="B1194" s="81"/>
      <c r="C1194" s="81"/>
      <c r="D1194" s="81"/>
      <c r="E1194" s="81"/>
      <c r="F1194" s="81"/>
      <c r="G1194" s="55">
        <f>G1192*G1193</f>
        <v>115.2</v>
      </c>
    </row>
    <row r="1195" spans="1:7" x14ac:dyDescent="0.25">
      <c r="A1195" s="82"/>
      <c r="B1195" s="82"/>
      <c r="C1195" s="82"/>
      <c r="D1195" s="82"/>
      <c r="E1195" s="82"/>
      <c r="F1195" s="82"/>
      <c r="G1195" s="82"/>
    </row>
    <row r="1196" spans="1:7" ht="51" x14ac:dyDescent="0.25">
      <c r="A1196" s="46" t="s">
        <v>629</v>
      </c>
      <c r="B1196" s="46" t="s">
        <v>253</v>
      </c>
      <c r="C1196" s="52" t="s">
        <v>110</v>
      </c>
      <c r="D1196" s="52" t="s">
        <v>3</v>
      </c>
      <c r="E1196" s="53"/>
      <c r="F1196" s="49"/>
      <c r="G1196" s="49"/>
    </row>
    <row r="1197" spans="1:7" ht="51" x14ac:dyDescent="0.25">
      <c r="A1197" s="54">
        <v>12017</v>
      </c>
      <c r="B1197" s="47" t="s">
        <v>517</v>
      </c>
      <c r="C1197" s="48" t="s">
        <v>302</v>
      </c>
      <c r="D1197" s="48" t="s">
        <v>3</v>
      </c>
      <c r="E1197" s="53">
        <v>1</v>
      </c>
      <c r="F1197" s="102">
        <v>5.84</v>
      </c>
      <c r="G1197" s="102">
        <v>5.84</v>
      </c>
    </row>
    <row r="1198" spans="1:7" ht="38.25" x14ac:dyDescent="0.25">
      <c r="A1198" s="54" t="s">
        <v>458</v>
      </c>
      <c r="B1198" s="47" t="s">
        <v>459</v>
      </c>
      <c r="C1198" s="48" t="s">
        <v>110</v>
      </c>
      <c r="D1198" s="48" t="s">
        <v>293</v>
      </c>
      <c r="E1198" s="53">
        <v>0.3</v>
      </c>
      <c r="F1198" s="102">
        <v>12.88</v>
      </c>
      <c r="G1198" s="102">
        <v>3.86</v>
      </c>
    </row>
    <row r="1199" spans="1:7" ht="38.25" x14ac:dyDescent="0.25">
      <c r="A1199" s="54" t="s">
        <v>328</v>
      </c>
      <c r="B1199" s="47" t="s">
        <v>329</v>
      </c>
      <c r="C1199" s="48" t="s">
        <v>110</v>
      </c>
      <c r="D1199" s="48" t="s">
        <v>293</v>
      </c>
      <c r="E1199" s="53">
        <v>0.3</v>
      </c>
      <c r="F1199" s="102">
        <v>16.57</v>
      </c>
      <c r="G1199" s="102">
        <v>4.97</v>
      </c>
    </row>
    <row r="1200" spans="1:7" x14ac:dyDescent="0.25">
      <c r="A1200" s="81" t="s">
        <v>305</v>
      </c>
      <c r="B1200" s="81"/>
      <c r="C1200" s="81"/>
      <c r="D1200" s="81"/>
      <c r="E1200" s="81"/>
      <c r="F1200" s="81"/>
      <c r="G1200" s="55">
        <v>6.29</v>
      </c>
    </row>
    <row r="1201" spans="1:7" x14ac:dyDescent="0.25">
      <c r="A1201" s="81" t="s">
        <v>306</v>
      </c>
      <c r="B1201" s="81"/>
      <c r="C1201" s="81"/>
      <c r="D1201" s="81"/>
      <c r="E1201" s="81"/>
      <c r="F1201" s="81"/>
      <c r="G1201" s="55">
        <v>8.39</v>
      </c>
    </row>
    <row r="1202" spans="1:7" x14ac:dyDescent="0.25">
      <c r="A1202" s="81" t="s">
        <v>307</v>
      </c>
      <c r="B1202" s="81"/>
      <c r="C1202" s="81"/>
      <c r="D1202" s="81"/>
      <c r="E1202" s="81"/>
      <c r="F1202" s="81"/>
      <c r="G1202" s="55">
        <v>14.67</v>
      </c>
    </row>
    <row r="1203" spans="1:7" x14ac:dyDescent="0.25">
      <c r="A1203" s="81" t="s">
        <v>308</v>
      </c>
      <c r="B1203" s="81"/>
      <c r="C1203" s="81"/>
      <c r="D1203" s="81"/>
      <c r="E1203" s="81"/>
      <c r="F1203" s="81"/>
      <c r="G1203" s="55">
        <v>0</v>
      </c>
    </row>
    <row r="1204" spans="1:7" x14ac:dyDescent="0.25">
      <c r="A1204" s="81" t="s">
        <v>309</v>
      </c>
      <c r="B1204" s="81"/>
      <c r="C1204" s="81"/>
      <c r="D1204" s="81"/>
      <c r="E1204" s="81"/>
      <c r="F1204" s="81"/>
      <c r="G1204" s="55">
        <v>3.93</v>
      </c>
    </row>
    <row r="1205" spans="1:7" x14ac:dyDescent="0.25">
      <c r="A1205" s="81" t="s">
        <v>310</v>
      </c>
      <c r="B1205" s="81"/>
      <c r="C1205" s="81"/>
      <c r="D1205" s="81"/>
      <c r="E1205" s="81"/>
      <c r="F1205" s="81"/>
      <c r="G1205" s="55">
        <v>0</v>
      </c>
    </row>
    <row r="1206" spans="1:7" x14ac:dyDescent="0.25">
      <c r="A1206" s="81" t="s">
        <v>311</v>
      </c>
      <c r="B1206" s="81"/>
      <c r="C1206" s="81"/>
      <c r="D1206" s="81"/>
      <c r="E1206" s="81"/>
      <c r="F1206" s="81"/>
      <c r="G1206" s="55">
        <v>3.93</v>
      </c>
    </row>
    <row r="1207" spans="1:7" x14ac:dyDescent="0.25">
      <c r="A1207" s="81" t="s">
        <v>312</v>
      </c>
      <c r="B1207" s="81"/>
      <c r="C1207" s="81"/>
      <c r="D1207" s="81"/>
      <c r="E1207" s="81"/>
      <c r="F1207" s="81"/>
      <c r="G1207" s="104">
        <v>18.600000000000001</v>
      </c>
    </row>
    <row r="1208" spans="1:7" x14ac:dyDescent="0.25">
      <c r="A1208" s="81" t="s">
        <v>313</v>
      </c>
      <c r="B1208" s="81"/>
      <c r="C1208" s="81"/>
      <c r="D1208" s="81"/>
      <c r="E1208" s="81"/>
      <c r="F1208" s="81"/>
      <c r="G1208" s="55">
        <v>1</v>
      </c>
    </row>
    <row r="1209" spans="1:7" x14ac:dyDescent="0.25">
      <c r="A1209" s="81" t="s">
        <v>314</v>
      </c>
      <c r="B1209" s="81"/>
      <c r="C1209" s="81"/>
      <c r="D1209" s="81"/>
      <c r="E1209" s="81"/>
      <c r="F1209" s="81"/>
      <c r="G1209" s="55">
        <f>G1207*G1208</f>
        <v>18.600000000000001</v>
      </c>
    </row>
    <row r="1210" spans="1:7" x14ac:dyDescent="0.25">
      <c r="A1210" s="82"/>
      <c r="B1210" s="82"/>
      <c r="C1210" s="82"/>
      <c r="D1210" s="82"/>
      <c r="E1210" s="82"/>
      <c r="F1210" s="82"/>
      <c r="G1210" s="82"/>
    </row>
    <row r="1211" spans="1:7" ht="51" x14ac:dyDescent="0.25">
      <c r="A1211" s="46" t="s">
        <v>630</v>
      </c>
      <c r="B1211" s="46" t="s">
        <v>255</v>
      </c>
      <c r="C1211" s="52" t="s">
        <v>110</v>
      </c>
      <c r="D1211" s="52" t="s">
        <v>5</v>
      </c>
      <c r="E1211" s="53"/>
      <c r="F1211" s="49"/>
      <c r="G1211" s="49"/>
    </row>
    <row r="1212" spans="1:7" ht="38.25" x14ac:dyDescent="0.25">
      <c r="A1212" s="54" t="s">
        <v>458</v>
      </c>
      <c r="B1212" s="47" t="s">
        <v>459</v>
      </c>
      <c r="C1212" s="48" t="s">
        <v>110</v>
      </c>
      <c r="D1212" s="48" t="s">
        <v>293</v>
      </c>
      <c r="E1212" s="53">
        <v>0.51</v>
      </c>
      <c r="F1212" s="102">
        <v>12.88</v>
      </c>
      <c r="G1212" s="102">
        <v>6.57</v>
      </c>
    </row>
    <row r="1213" spans="1:7" ht="38.25" x14ac:dyDescent="0.25">
      <c r="A1213" s="54" t="s">
        <v>328</v>
      </c>
      <c r="B1213" s="47" t="s">
        <v>329</v>
      </c>
      <c r="C1213" s="48" t="s">
        <v>110</v>
      </c>
      <c r="D1213" s="48" t="s">
        <v>293</v>
      </c>
      <c r="E1213" s="53">
        <v>3.24</v>
      </c>
      <c r="F1213" s="102">
        <v>16.57</v>
      </c>
      <c r="G1213" s="102">
        <v>53.69</v>
      </c>
    </row>
    <row r="1214" spans="1:7" x14ac:dyDescent="0.25">
      <c r="A1214" s="81" t="s">
        <v>305</v>
      </c>
      <c r="B1214" s="81"/>
      <c r="C1214" s="81"/>
      <c r="D1214" s="81"/>
      <c r="E1214" s="81"/>
      <c r="F1214" s="81"/>
      <c r="G1214" s="55">
        <v>2.95</v>
      </c>
    </row>
    <row r="1215" spans="1:7" x14ac:dyDescent="0.25">
      <c r="A1215" s="81" t="s">
        <v>306</v>
      </c>
      <c r="B1215" s="81"/>
      <c r="C1215" s="81"/>
      <c r="D1215" s="81"/>
      <c r="E1215" s="81"/>
      <c r="F1215" s="81"/>
      <c r="G1215" s="55">
        <v>1.06</v>
      </c>
    </row>
    <row r="1216" spans="1:7" x14ac:dyDescent="0.25">
      <c r="A1216" s="81" t="s">
        <v>307</v>
      </c>
      <c r="B1216" s="81"/>
      <c r="C1216" s="81"/>
      <c r="D1216" s="81"/>
      <c r="E1216" s="81"/>
      <c r="F1216" s="81"/>
      <c r="G1216" s="55">
        <v>4.0199999999999996</v>
      </c>
    </row>
    <row r="1217" spans="1:7" x14ac:dyDescent="0.25">
      <c r="A1217" s="81" t="s">
        <v>308</v>
      </c>
      <c r="B1217" s="81"/>
      <c r="C1217" s="81"/>
      <c r="D1217" s="81"/>
      <c r="E1217" s="81"/>
      <c r="F1217" s="81"/>
      <c r="G1217" s="55">
        <v>0</v>
      </c>
    </row>
    <row r="1218" spans="1:7" x14ac:dyDescent="0.25">
      <c r="A1218" s="81" t="s">
        <v>309</v>
      </c>
      <c r="B1218" s="81"/>
      <c r="C1218" s="81"/>
      <c r="D1218" s="81"/>
      <c r="E1218" s="81"/>
      <c r="F1218" s="81"/>
      <c r="G1218" s="55">
        <v>1.08</v>
      </c>
    </row>
    <row r="1219" spans="1:7" x14ac:dyDescent="0.25">
      <c r="A1219" s="81" t="s">
        <v>310</v>
      </c>
      <c r="B1219" s="81"/>
      <c r="C1219" s="81"/>
      <c r="D1219" s="81"/>
      <c r="E1219" s="81"/>
      <c r="F1219" s="81"/>
      <c r="G1219" s="55">
        <v>0</v>
      </c>
    </row>
    <row r="1220" spans="1:7" x14ac:dyDescent="0.25">
      <c r="A1220" s="81" t="s">
        <v>311</v>
      </c>
      <c r="B1220" s="81"/>
      <c r="C1220" s="81"/>
      <c r="D1220" s="81"/>
      <c r="E1220" s="81"/>
      <c r="F1220" s="81"/>
      <c r="G1220" s="55">
        <v>1.08</v>
      </c>
    </row>
    <row r="1221" spans="1:7" x14ac:dyDescent="0.25">
      <c r="A1221" s="81" t="s">
        <v>312</v>
      </c>
      <c r="B1221" s="81"/>
      <c r="C1221" s="81"/>
      <c r="D1221" s="81"/>
      <c r="E1221" s="81"/>
      <c r="F1221" s="81"/>
      <c r="G1221" s="104">
        <v>5.09</v>
      </c>
    </row>
    <row r="1222" spans="1:7" x14ac:dyDescent="0.25">
      <c r="A1222" s="81" t="s">
        <v>313</v>
      </c>
      <c r="B1222" s="81"/>
      <c r="C1222" s="81"/>
      <c r="D1222" s="81"/>
      <c r="E1222" s="81"/>
      <c r="F1222" s="81"/>
      <c r="G1222" s="55">
        <v>15</v>
      </c>
    </row>
    <row r="1223" spans="1:7" x14ac:dyDescent="0.25">
      <c r="A1223" s="81" t="s">
        <v>314</v>
      </c>
      <c r="B1223" s="81"/>
      <c r="C1223" s="81"/>
      <c r="D1223" s="81"/>
      <c r="E1223" s="81"/>
      <c r="F1223" s="81"/>
      <c r="G1223" s="55">
        <f>G1221*G1222</f>
        <v>76.349999999999994</v>
      </c>
    </row>
    <row r="1224" spans="1:7" x14ac:dyDescent="0.25">
      <c r="A1224" s="82"/>
      <c r="B1224" s="82"/>
      <c r="C1224" s="82"/>
      <c r="D1224" s="82"/>
      <c r="E1224" s="82"/>
      <c r="F1224" s="82"/>
      <c r="G1224" s="82"/>
    </row>
    <row r="1225" spans="1:7" ht="51" x14ac:dyDescent="0.25">
      <c r="A1225" s="46" t="s">
        <v>631</v>
      </c>
      <c r="B1225" s="46" t="s">
        <v>257</v>
      </c>
      <c r="C1225" s="52" t="s">
        <v>110</v>
      </c>
      <c r="D1225" s="52" t="s">
        <v>3</v>
      </c>
      <c r="E1225" s="53"/>
      <c r="F1225" s="49"/>
      <c r="G1225" s="49"/>
    </row>
    <row r="1226" spans="1:7" ht="51" x14ac:dyDescent="0.25">
      <c r="A1226" s="54" t="s">
        <v>466</v>
      </c>
      <c r="B1226" s="47" t="s">
        <v>467</v>
      </c>
      <c r="C1226" s="48" t="s">
        <v>110</v>
      </c>
      <c r="D1226" s="48" t="s">
        <v>293</v>
      </c>
      <c r="E1226" s="53">
        <v>0.41</v>
      </c>
      <c r="F1226" s="102">
        <v>12.96</v>
      </c>
      <c r="G1226" s="102">
        <v>5.37</v>
      </c>
    </row>
    <row r="1227" spans="1:7" ht="51" x14ac:dyDescent="0.25">
      <c r="A1227" s="54" t="s">
        <v>468</v>
      </c>
      <c r="B1227" s="47" t="s">
        <v>469</v>
      </c>
      <c r="C1227" s="48" t="s">
        <v>110</v>
      </c>
      <c r="D1227" s="48" t="s">
        <v>293</v>
      </c>
      <c r="E1227" s="53">
        <v>2.59</v>
      </c>
      <c r="F1227" s="102">
        <v>16.59</v>
      </c>
      <c r="G1227" s="102">
        <v>43</v>
      </c>
    </row>
    <row r="1228" spans="1:7" x14ac:dyDescent="0.25">
      <c r="A1228" s="81" t="s">
        <v>305</v>
      </c>
      <c r="B1228" s="81"/>
      <c r="C1228" s="81"/>
      <c r="D1228" s="81"/>
      <c r="E1228" s="81"/>
      <c r="F1228" s="81"/>
      <c r="G1228" s="55">
        <v>1.98</v>
      </c>
    </row>
    <row r="1229" spans="1:7" x14ac:dyDescent="0.25">
      <c r="A1229" s="81" t="s">
        <v>306</v>
      </c>
      <c r="B1229" s="81"/>
      <c r="C1229" s="81"/>
      <c r="D1229" s="81"/>
      <c r="E1229" s="81"/>
      <c r="F1229" s="81"/>
      <c r="G1229" s="55">
        <v>0.71</v>
      </c>
    </row>
    <row r="1230" spans="1:7" x14ac:dyDescent="0.25">
      <c r="A1230" s="81" t="s">
        <v>307</v>
      </c>
      <c r="B1230" s="81"/>
      <c r="C1230" s="81"/>
      <c r="D1230" s="81"/>
      <c r="E1230" s="81"/>
      <c r="F1230" s="81"/>
      <c r="G1230" s="55">
        <v>2.69</v>
      </c>
    </row>
    <row r="1231" spans="1:7" x14ac:dyDescent="0.25">
      <c r="A1231" s="81" t="s">
        <v>308</v>
      </c>
      <c r="B1231" s="81"/>
      <c r="C1231" s="81"/>
      <c r="D1231" s="81"/>
      <c r="E1231" s="81"/>
      <c r="F1231" s="81"/>
      <c r="G1231" s="55">
        <v>0</v>
      </c>
    </row>
    <row r="1232" spans="1:7" x14ac:dyDescent="0.25">
      <c r="A1232" s="81" t="s">
        <v>309</v>
      </c>
      <c r="B1232" s="81"/>
      <c r="C1232" s="81"/>
      <c r="D1232" s="81"/>
      <c r="E1232" s="81"/>
      <c r="F1232" s="81"/>
      <c r="G1232" s="55">
        <v>0.72</v>
      </c>
    </row>
    <row r="1233" spans="1:7" x14ac:dyDescent="0.25">
      <c r="A1233" s="81" t="s">
        <v>310</v>
      </c>
      <c r="B1233" s="81"/>
      <c r="C1233" s="81"/>
      <c r="D1233" s="81"/>
      <c r="E1233" s="81"/>
      <c r="F1233" s="81"/>
      <c r="G1233" s="55">
        <v>0</v>
      </c>
    </row>
    <row r="1234" spans="1:7" x14ac:dyDescent="0.25">
      <c r="A1234" s="81" t="s">
        <v>311</v>
      </c>
      <c r="B1234" s="81"/>
      <c r="C1234" s="81"/>
      <c r="D1234" s="81"/>
      <c r="E1234" s="81"/>
      <c r="F1234" s="81"/>
      <c r="G1234" s="55">
        <v>0.72</v>
      </c>
    </row>
    <row r="1235" spans="1:7" x14ac:dyDescent="0.25">
      <c r="A1235" s="81" t="s">
        <v>312</v>
      </c>
      <c r="B1235" s="81"/>
      <c r="C1235" s="81"/>
      <c r="D1235" s="81"/>
      <c r="E1235" s="81"/>
      <c r="F1235" s="81"/>
      <c r="G1235" s="104">
        <v>3.41</v>
      </c>
    </row>
    <row r="1236" spans="1:7" x14ac:dyDescent="0.25">
      <c r="A1236" s="81" t="s">
        <v>313</v>
      </c>
      <c r="B1236" s="81"/>
      <c r="C1236" s="81"/>
      <c r="D1236" s="81"/>
      <c r="E1236" s="81"/>
      <c r="F1236" s="81"/>
      <c r="G1236" s="55">
        <v>18</v>
      </c>
    </row>
    <row r="1237" spans="1:7" x14ac:dyDescent="0.25">
      <c r="A1237" s="81" t="s">
        <v>314</v>
      </c>
      <c r="B1237" s="81"/>
      <c r="C1237" s="81"/>
      <c r="D1237" s="81"/>
      <c r="E1237" s="81"/>
      <c r="F1237" s="81"/>
      <c r="G1237" s="55">
        <f>G1235*G1236</f>
        <v>61.38</v>
      </c>
    </row>
    <row r="1238" spans="1:7" x14ac:dyDescent="0.25">
      <c r="A1238" s="82"/>
      <c r="B1238" s="82"/>
      <c r="C1238" s="82"/>
      <c r="D1238" s="82"/>
      <c r="E1238" s="82"/>
      <c r="F1238" s="82"/>
      <c r="G1238" s="82"/>
    </row>
    <row r="1239" spans="1:7" ht="63.75" x14ac:dyDescent="0.25">
      <c r="A1239" s="46" t="s">
        <v>632</v>
      </c>
      <c r="B1239" s="46" t="s">
        <v>188</v>
      </c>
      <c r="C1239" s="52" t="s">
        <v>110</v>
      </c>
      <c r="D1239" s="52" t="s">
        <v>5</v>
      </c>
      <c r="E1239" s="53"/>
      <c r="F1239" s="49"/>
      <c r="G1239" s="49"/>
    </row>
    <row r="1240" spans="1:7" ht="51" x14ac:dyDescent="0.25">
      <c r="A1240" s="54" t="s">
        <v>466</v>
      </c>
      <c r="B1240" s="47" t="s">
        <v>467</v>
      </c>
      <c r="C1240" s="48" t="s">
        <v>110</v>
      </c>
      <c r="D1240" s="48" t="s">
        <v>293</v>
      </c>
      <c r="E1240" s="53">
        <v>0.83</v>
      </c>
      <c r="F1240" s="102">
        <v>12.96</v>
      </c>
      <c r="G1240" s="102">
        <v>10.69</v>
      </c>
    </row>
    <row r="1241" spans="1:7" ht="51" x14ac:dyDescent="0.25">
      <c r="A1241" s="54" t="s">
        <v>468</v>
      </c>
      <c r="B1241" s="47" t="s">
        <v>469</v>
      </c>
      <c r="C1241" s="48" t="s">
        <v>110</v>
      </c>
      <c r="D1241" s="48" t="s">
        <v>293</v>
      </c>
      <c r="E1241" s="53">
        <v>5.87</v>
      </c>
      <c r="F1241" s="102">
        <v>16.59</v>
      </c>
      <c r="G1241" s="102">
        <v>97.3</v>
      </c>
    </row>
    <row r="1242" spans="1:7" ht="51" x14ac:dyDescent="0.25">
      <c r="A1242" s="54" t="s">
        <v>470</v>
      </c>
      <c r="B1242" s="47" t="s">
        <v>471</v>
      </c>
      <c r="C1242" s="48" t="s">
        <v>110</v>
      </c>
      <c r="D1242" s="48" t="s">
        <v>118</v>
      </c>
      <c r="E1242" s="53">
        <v>0.05</v>
      </c>
      <c r="F1242" s="102">
        <v>386.19</v>
      </c>
      <c r="G1242" s="102">
        <v>17.38</v>
      </c>
    </row>
    <row r="1243" spans="1:7" x14ac:dyDescent="0.25">
      <c r="A1243" s="81" t="s">
        <v>305</v>
      </c>
      <c r="B1243" s="81"/>
      <c r="C1243" s="81"/>
      <c r="D1243" s="81"/>
      <c r="E1243" s="81"/>
      <c r="F1243" s="81"/>
      <c r="G1243" s="55">
        <v>5.53</v>
      </c>
    </row>
    <row r="1244" spans="1:7" x14ac:dyDescent="0.25">
      <c r="A1244" s="81" t="s">
        <v>306</v>
      </c>
      <c r="B1244" s="81"/>
      <c r="C1244" s="81"/>
      <c r="D1244" s="81"/>
      <c r="E1244" s="81"/>
      <c r="F1244" s="81"/>
      <c r="G1244" s="55">
        <v>2.83</v>
      </c>
    </row>
    <row r="1245" spans="1:7" x14ac:dyDescent="0.25">
      <c r="A1245" s="81" t="s">
        <v>307</v>
      </c>
      <c r="B1245" s="81"/>
      <c r="C1245" s="81"/>
      <c r="D1245" s="81"/>
      <c r="E1245" s="81"/>
      <c r="F1245" s="81"/>
      <c r="G1245" s="55">
        <v>8.36</v>
      </c>
    </row>
    <row r="1246" spans="1:7" x14ac:dyDescent="0.25">
      <c r="A1246" s="81" t="s">
        <v>308</v>
      </c>
      <c r="B1246" s="81"/>
      <c r="C1246" s="81"/>
      <c r="D1246" s="81"/>
      <c r="E1246" s="81"/>
      <c r="F1246" s="81"/>
      <c r="G1246" s="55">
        <v>0</v>
      </c>
    </row>
    <row r="1247" spans="1:7" x14ac:dyDescent="0.25">
      <c r="A1247" s="81" t="s">
        <v>309</v>
      </c>
      <c r="B1247" s="81"/>
      <c r="C1247" s="81"/>
      <c r="D1247" s="81"/>
      <c r="E1247" s="81"/>
      <c r="F1247" s="81"/>
      <c r="G1247" s="55">
        <v>2.2400000000000002</v>
      </c>
    </row>
    <row r="1248" spans="1:7" x14ac:dyDescent="0.25">
      <c r="A1248" s="81" t="s">
        <v>310</v>
      </c>
      <c r="B1248" s="81"/>
      <c r="C1248" s="81"/>
      <c r="D1248" s="81"/>
      <c r="E1248" s="81"/>
      <c r="F1248" s="81"/>
      <c r="G1248" s="55">
        <v>0</v>
      </c>
    </row>
    <row r="1249" spans="1:7" x14ac:dyDescent="0.25">
      <c r="A1249" s="81" t="s">
        <v>311</v>
      </c>
      <c r="B1249" s="81"/>
      <c r="C1249" s="81"/>
      <c r="D1249" s="81"/>
      <c r="E1249" s="81"/>
      <c r="F1249" s="81"/>
      <c r="G1249" s="55">
        <v>2.2400000000000002</v>
      </c>
    </row>
    <row r="1250" spans="1:7" x14ac:dyDescent="0.25">
      <c r="A1250" s="81" t="s">
        <v>312</v>
      </c>
      <c r="B1250" s="81"/>
      <c r="C1250" s="81"/>
      <c r="D1250" s="81"/>
      <c r="E1250" s="81"/>
      <c r="F1250" s="81"/>
      <c r="G1250" s="104">
        <v>10.6</v>
      </c>
    </row>
    <row r="1251" spans="1:7" x14ac:dyDescent="0.25">
      <c r="A1251" s="81" t="s">
        <v>313</v>
      </c>
      <c r="B1251" s="81"/>
      <c r="C1251" s="81"/>
      <c r="D1251" s="81"/>
      <c r="E1251" s="81"/>
      <c r="F1251" s="81"/>
      <c r="G1251" s="55">
        <v>15</v>
      </c>
    </row>
    <row r="1252" spans="1:7" x14ac:dyDescent="0.25">
      <c r="A1252" s="81" t="s">
        <v>314</v>
      </c>
      <c r="B1252" s="81"/>
      <c r="C1252" s="81"/>
      <c r="D1252" s="81"/>
      <c r="E1252" s="81"/>
      <c r="F1252" s="81"/>
      <c r="G1252" s="55">
        <f>G1250*G1251</f>
        <v>159</v>
      </c>
    </row>
    <row r="1253" spans="1:7" x14ac:dyDescent="0.25">
      <c r="A1253" s="82"/>
      <c r="B1253" s="82"/>
      <c r="C1253" s="82"/>
      <c r="D1253" s="82"/>
      <c r="E1253" s="82"/>
      <c r="F1253" s="82"/>
      <c r="G1253" s="82"/>
    </row>
    <row r="1254" spans="1:7" ht="76.5" x14ac:dyDescent="0.25">
      <c r="A1254" s="46" t="s">
        <v>633</v>
      </c>
      <c r="B1254" s="46" t="s">
        <v>259</v>
      </c>
      <c r="C1254" s="52" t="s">
        <v>110</v>
      </c>
      <c r="D1254" s="52" t="s">
        <v>5</v>
      </c>
      <c r="E1254" s="53"/>
      <c r="F1254" s="49"/>
      <c r="G1254" s="49"/>
    </row>
    <row r="1255" spans="1:7" ht="38.25" x14ac:dyDescent="0.25">
      <c r="A1255" s="54">
        <v>2688</v>
      </c>
      <c r="B1255" s="47" t="s">
        <v>518</v>
      </c>
      <c r="C1255" s="48" t="s">
        <v>302</v>
      </c>
      <c r="D1255" s="48" t="s">
        <v>5</v>
      </c>
      <c r="E1255" s="53">
        <v>13.02</v>
      </c>
      <c r="F1255" s="102">
        <v>1.47</v>
      </c>
      <c r="G1255" s="102">
        <v>19.14</v>
      </c>
    </row>
    <row r="1256" spans="1:7" ht="38.25" x14ac:dyDescent="0.25">
      <c r="A1256" s="54" t="s">
        <v>458</v>
      </c>
      <c r="B1256" s="47" t="s">
        <v>459</v>
      </c>
      <c r="C1256" s="48" t="s">
        <v>110</v>
      </c>
      <c r="D1256" s="48" t="s">
        <v>293</v>
      </c>
      <c r="E1256" s="53">
        <v>1.84</v>
      </c>
      <c r="F1256" s="102">
        <v>12.88</v>
      </c>
      <c r="G1256" s="102">
        <v>23.74</v>
      </c>
    </row>
    <row r="1257" spans="1:7" ht="38.25" x14ac:dyDescent="0.25">
      <c r="A1257" s="54" t="s">
        <v>328</v>
      </c>
      <c r="B1257" s="47" t="s">
        <v>329</v>
      </c>
      <c r="C1257" s="48" t="s">
        <v>110</v>
      </c>
      <c r="D1257" s="48" t="s">
        <v>293</v>
      </c>
      <c r="E1257" s="53">
        <v>1.84</v>
      </c>
      <c r="F1257" s="102">
        <v>16.57</v>
      </c>
      <c r="G1257" s="102">
        <v>30.54</v>
      </c>
    </row>
    <row r="1258" spans="1:7" x14ac:dyDescent="0.25">
      <c r="A1258" s="81" t="s">
        <v>305</v>
      </c>
      <c r="B1258" s="81"/>
      <c r="C1258" s="81"/>
      <c r="D1258" s="81"/>
      <c r="E1258" s="81"/>
      <c r="F1258" s="81"/>
      <c r="G1258" s="55">
        <v>3.02</v>
      </c>
    </row>
    <row r="1259" spans="1:7" x14ac:dyDescent="0.25">
      <c r="A1259" s="81" t="s">
        <v>306</v>
      </c>
      <c r="B1259" s="81"/>
      <c r="C1259" s="81"/>
      <c r="D1259" s="81"/>
      <c r="E1259" s="81"/>
      <c r="F1259" s="81"/>
      <c r="G1259" s="55">
        <v>2.72</v>
      </c>
    </row>
    <row r="1260" spans="1:7" x14ac:dyDescent="0.25">
      <c r="A1260" s="81" t="s">
        <v>307</v>
      </c>
      <c r="B1260" s="81"/>
      <c r="C1260" s="81"/>
      <c r="D1260" s="81"/>
      <c r="E1260" s="81"/>
      <c r="F1260" s="81"/>
      <c r="G1260" s="55">
        <v>5.74</v>
      </c>
    </row>
    <row r="1261" spans="1:7" x14ac:dyDescent="0.25">
      <c r="A1261" s="81" t="s">
        <v>308</v>
      </c>
      <c r="B1261" s="81"/>
      <c r="C1261" s="81"/>
      <c r="D1261" s="81"/>
      <c r="E1261" s="81"/>
      <c r="F1261" s="81"/>
      <c r="G1261" s="55">
        <v>0</v>
      </c>
    </row>
    <row r="1262" spans="1:7" x14ac:dyDescent="0.25">
      <c r="A1262" s="81" t="s">
        <v>309</v>
      </c>
      <c r="B1262" s="81"/>
      <c r="C1262" s="81"/>
      <c r="D1262" s="81"/>
      <c r="E1262" s="81"/>
      <c r="F1262" s="81"/>
      <c r="G1262" s="55">
        <v>1.54</v>
      </c>
    </row>
    <row r="1263" spans="1:7" x14ac:dyDescent="0.25">
      <c r="A1263" s="81" t="s">
        <v>310</v>
      </c>
      <c r="B1263" s="81"/>
      <c r="C1263" s="81"/>
      <c r="D1263" s="81"/>
      <c r="E1263" s="81"/>
      <c r="F1263" s="81"/>
      <c r="G1263" s="55">
        <v>0</v>
      </c>
    </row>
    <row r="1264" spans="1:7" x14ac:dyDescent="0.25">
      <c r="A1264" s="81" t="s">
        <v>311</v>
      </c>
      <c r="B1264" s="81"/>
      <c r="C1264" s="81"/>
      <c r="D1264" s="81"/>
      <c r="E1264" s="81"/>
      <c r="F1264" s="81"/>
      <c r="G1264" s="55">
        <v>1.54</v>
      </c>
    </row>
    <row r="1265" spans="1:7" x14ac:dyDescent="0.25">
      <c r="A1265" s="81" t="s">
        <v>312</v>
      </c>
      <c r="B1265" s="81"/>
      <c r="C1265" s="81"/>
      <c r="D1265" s="81"/>
      <c r="E1265" s="81"/>
      <c r="F1265" s="81"/>
      <c r="G1265" s="104">
        <v>7.27</v>
      </c>
    </row>
    <row r="1266" spans="1:7" x14ac:dyDescent="0.25">
      <c r="A1266" s="81" t="s">
        <v>313</v>
      </c>
      <c r="B1266" s="81"/>
      <c r="C1266" s="81"/>
      <c r="D1266" s="81"/>
      <c r="E1266" s="81"/>
      <c r="F1266" s="81"/>
      <c r="G1266" s="55">
        <v>12.8</v>
      </c>
    </row>
    <row r="1267" spans="1:7" x14ac:dyDescent="0.25">
      <c r="A1267" s="81" t="s">
        <v>314</v>
      </c>
      <c r="B1267" s="81"/>
      <c r="C1267" s="81"/>
      <c r="D1267" s="81"/>
      <c r="E1267" s="81"/>
      <c r="F1267" s="81"/>
      <c r="G1267" s="55">
        <f>G1265*G1266</f>
        <v>93.055999999999997</v>
      </c>
    </row>
    <row r="1268" spans="1:7" x14ac:dyDescent="0.25">
      <c r="A1268" s="82"/>
      <c r="B1268" s="82"/>
      <c r="C1268" s="82"/>
      <c r="D1268" s="82"/>
      <c r="E1268" s="82"/>
      <c r="F1268" s="82"/>
      <c r="G1268" s="82"/>
    </row>
    <row r="1269" spans="1:7" ht="76.5" x14ac:dyDescent="0.25">
      <c r="A1269" s="46" t="s">
        <v>634</v>
      </c>
      <c r="B1269" s="46" t="s">
        <v>192</v>
      </c>
      <c r="C1269" s="52" t="s">
        <v>110</v>
      </c>
      <c r="D1269" s="52" t="s">
        <v>5</v>
      </c>
      <c r="E1269" s="53"/>
      <c r="F1269" s="49"/>
      <c r="G1269" s="49"/>
    </row>
    <row r="1270" spans="1:7" ht="38.25" x14ac:dyDescent="0.25">
      <c r="A1270" s="54">
        <v>2674</v>
      </c>
      <c r="B1270" s="47" t="s">
        <v>474</v>
      </c>
      <c r="C1270" s="48" t="s">
        <v>302</v>
      </c>
      <c r="D1270" s="48" t="s">
        <v>5</v>
      </c>
      <c r="E1270" s="53">
        <v>20.34</v>
      </c>
      <c r="F1270" s="102">
        <v>2.8</v>
      </c>
      <c r="G1270" s="102">
        <v>56.95</v>
      </c>
    </row>
    <row r="1271" spans="1:7" ht="25.5" x14ac:dyDescent="0.25">
      <c r="A1271" s="54">
        <v>34562</v>
      </c>
      <c r="B1271" s="47" t="s">
        <v>473</v>
      </c>
      <c r="C1271" s="48" t="s">
        <v>302</v>
      </c>
      <c r="D1271" s="48" t="s">
        <v>323</v>
      </c>
      <c r="E1271" s="53">
        <v>0.04</v>
      </c>
      <c r="F1271" s="102">
        <v>10.35</v>
      </c>
      <c r="G1271" s="102">
        <v>0.37</v>
      </c>
    </row>
    <row r="1272" spans="1:7" ht="38.25" x14ac:dyDescent="0.25">
      <c r="A1272" s="54" t="s">
        <v>458</v>
      </c>
      <c r="B1272" s="47" t="s">
        <v>459</v>
      </c>
      <c r="C1272" s="48" t="s">
        <v>110</v>
      </c>
      <c r="D1272" s="48" t="s">
        <v>293</v>
      </c>
      <c r="E1272" s="53">
        <v>2.04</v>
      </c>
      <c r="F1272" s="102">
        <v>12.88</v>
      </c>
      <c r="G1272" s="102">
        <v>26.27</v>
      </c>
    </row>
    <row r="1273" spans="1:7" ht="38.25" x14ac:dyDescent="0.25">
      <c r="A1273" s="54" t="s">
        <v>328</v>
      </c>
      <c r="B1273" s="47" t="s">
        <v>329</v>
      </c>
      <c r="C1273" s="48" t="s">
        <v>110</v>
      </c>
      <c r="D1273" s="48" t="s">
        <v>293</v>
      </c>
      <c r="E1273" s="53">
        <v>2.04</v>
      </c>
      <c r="F1273" s="102">
        <v>16.57</v>
      </c>
      <c r="G1273" s="102">
        <v>33.799999999999997</v>
      </c>
    </row>
    <row r="1274" spans="1:7" x14ac:dyDescent="0.25">
      <c r="A1274" s="81" t="s">
        <v>305</v>
      </c>
      <c r="B1274" s="81"/>
      <c r="C1274" s="81"/>
      <c r="D1274" s="81"/>
      <c r="E1274" s="81"/>
      <c r="F1274" s="81"/>
      <c r="G1274" s="55">
        <v>2.14</v>
      </c>
    </row>
    <row r="1275" spans="1:7" x14ac:dyDescent="0.25">
      <c r="A1275" s="81" t="s">
        <v>306</v>
      </c>
      <c r="B1275" s="81"/>
      <c r="C1275" s="81"/>
      <c r="D1275" s="81"/>
      <c r="E1275" s="81"/>
      <c r="F1275" s="81"/>
      <c r="G1275" s="55">
        <v>3.73</v>
      </c>
    </row>
    <row r="1276" spans="1:7" x14ac:dyDescent="0.25">
      <c r="A1276" s="81" t="s">
        <v>307</v>
      </c>
      <c r="B1276" s="81"/>
      <c r="C1276" s="81"/>
      <c r="D1276" s="81"/>
      <c r="E1276" s="81"/>
      <c r="F1276" s="81"/>
      <c r="G1276" s="55">
        <v>5.87</v>
      </c>
    </row>
    <row r="1277" spans="1:7" x14ac:dyDescent="0.25">
      <c r="A1277" s="81" t="s">
        <v>308</v>
      </c>
      <c r="B1277" s="81"/>
      <c r="C1277" s="81"/>
      <c r="D1277" s="81"/>
      <c r="E1277" s="81"/>
      <c r="F1277" s="81"/>
      <c r="G1277" s="55">
        <v>0</v>
      </c>
    </row>
    <row r="1278" spans="1:7" x14ac:dyDescent="0.25">
      <c r="A1278" s="81" t="s">
        <v>309</v>
      </c>
      <c r="B1278" s="81"/>
      <c r="C1278" s="81"/>
      <c r="D1278" s="81"/>
      <c r="E1278" s="81"/>
      <c r="F1278" s="81"/>
      <c r="G1278" s="55">
        <v>1.57</v>
      </c>
    </row>
    <row r="1279" spans="1:7" x14ac:dyDescent="0.25">
      <c r="A1279" s="81" t="s">
        <v>310</v>
      </c>
      <c r="B1279" s="81"/>
      <c r="C1279" s="81"/>
      <c r="D1279" s="81"/>
      <c r="E1279" s="81"/>
      <c r="F1279" s="81"/>
      <c r="G1279" s="55">
        <v>0</v>
      </c>
    </row>
    <row r="1280" spans="1:7" x14ac:dyDescent="0.25">
      <c r="A1280" s="81" t="s">
        <v>311</v>
      </c>
      <c r="B1280" s="81"/>
      <c r="C1280" s="81"/>
      <c r="D1280" s="81"/>
      <c r="E1280" s="81"/>
      <c r="F1280" s="81"/>
      <c r="G1280" s="55">
        <v>1.57</v>
      </c>
    </row>
    <row r="1281" spans="1:7" x14ac:dyDescent="0.25">
      <c r="A1281" s="81" t="s">
        <v>312</v>
      </c>
      <c r="B1281" s="81"/>
      <c r="C1281" s="81"/>
      <c r="D1281" s="81"/>
      <c r="E1281" s="81"/>
      <c r="F1281" s="81"/>
      <c r="G1281" s="104">
        <v>7.44</v>
      </c>
    </row>
    <row r="1282" spans="1:7" x14ac:dyDescent="0.25">
      <c r="A1282" s="81" t="s">
        <v>313</v>
      </c>
      <c r="B1282" s="81"/>
      <c r="C1282" s="81"/>
      <c r="D1282" s="81"/>
      <c r="E1282" s="81"/>
      <c r="F1282" s="81"/>
      <c r="G1282" s="55">
        <v>20</v>
      </c>
    </row>
    <row r="1283" spans="1:7" x14ac:dyDescent="0.25">
      <c r="A1283" s="81" t="s">
        <v>314</v>
      </c>
      <c r="B1283" s="81"/>
      <c r="C1283" s="81"/>
      <c r="D1283" s="81"/>
      <c r="E1283" s="81"/>
      <c r="F1283" s="81"/>
      <c r="G1283" s="55">
        <f>G1281*G1282</f>
        <v>148.80000000000001</v>
      </c>
    </row>
    <row r="1284" spans="1:7" x14ac:dyDescent="0.25">
      <c r="A1284" s="82"/>
      <c r="B1284" s="82"/>
      <c r="C1284" s="82"/>
      <c r="D1284" s="82"/>
      <c r="E1284" s="82"/>
      <c r="F1284" s="82"/>
      <c r="G1284" s="82"/>
    </row>
    <row r="1285" spans="1:7" ht="76.5" x14ac:dyDescent="0.25">
      <c r="A1285" s="46" t="s">
        <v>635</v>
      </c>
      <c r="B1285" s="46" t="s">
        <v>194</v>
      </c>
      <c r="C1285" s="52" t="s">
        <v>110</v>
      </c>
      <c r="D1285" s="52" t="s">
        <v>5</v>
      </c>
      <c r="E1285" s="53"/>
      <c r="F1285" s="49"/>
      <c r="G1285" s="49"/>
    </row>
    <row r="1286" spans="1:7" ht="38.25" x14ac:dyDescent="0.25">
      <c r="A1286" s="54">
        <v>2685</v>
      </c>
      <c r="B1286" s="47" t="s">
        <v>475</v>
      </c>
      <c r="C1286" s="48" t="s">
        <v>302</v>
      </c>
      <c r="D1286" s="48" t="s">
        <v>5</v>
      </c>
      <c r="E1286" s="53">
        <v>4.07</v>
      </c>
      <c r="F1286" s="102">
        <v>4.37</v>
      </c>
      <c r="G1286" s="102">
        <v>17.78</v>
      </c>
    </row>
    <row r="1287" spans="1:7" ht="25.5" x14ac:dyDescent="0.25">
      <c r="A1287" s="54">
        <v>34562</v>
      </c>
      <c r="B1287" s="47" t="s">
        <v>473</v>
      </c>
      <c r="C1287" s="48" t="s">
        <v>302</v>
      </c>
      <c r="D1287" s="48" t="s">
        <v>323</v>
      </c>
      <c r="E1287" s="53">
        <v>0.01</v>
      </c>
      <c r="F1287" s="102">
        <v>10.35</v>
      </c>
      <c r="G1287" s="102">
        <v>0.08</v>
      </c>
    </row>
    <row r="1288" spans="1:7" ht="38.25" x14ac:dyDescent="0.25">
      <c r="A1288" s="54" t="s">
        <v>458</v>
      </c>
      <c r="B1288" s="47" t="s">
        <v>459</v>
      </c>
      <c r="C1288" s="48" t="s">
        <v>110</v>
      </c>
      <c r="D1288" s="48" t="s">
        <v>293</v>
      </c>
      <c r="E1288" s="53">
        <v>0.5</v>
      </c>
      <c r="F1288" s="102">
        <v>12.88</v>
      </c>
      <c r="G1288" s="102">
        <v>6.49</v>
      </c>
    </row>
    <row r="1289" spans="1:7" ht="38.25" x14ac:dyDescent="0.25">
      <c r="A1289" s="54" t="s">
        <v>328</v>
      </c>
      <c r="B1289" s="47" t="s">
        <v>329</v>
      </c>
      <c r="C1289" s="48" t="s">
        <v>110</v>
      </c>
      <c r="D1289" s="48" t="s">
        <v>293</v>
      </c>
      <c r="E1289" s="53">
        <v>0.5</v>
      </c>
      <c r="F1289" s="102">
        <v>16.57</v>
      </c>
      <c r="G1289" s="102">
        <v>8.35</v>
      </c>
    </row>
    <row r="1290" spans="1:7" x14ac:dyDescent="0.25">
      <c r="A1290" s="81" t="s">
        <v>305</v>
      </c>
      <c r="B1290" s="81"/>
      <c r="C1290" s="81"/>
      <c r="D1290" s="81"/>
      <c r="E1290" s="81"/>
      <c r="F1290" s="81"/>
      <c r="G1290" s="55">
        <v>2.64</v>
      </c>
    </row>
    <row r="1291" spans="1:7" x14ac:dyDescent="0.25">
      <c r="A1291" s="81" t="s">
        <v>306</v>
      </c>
      <c r="B1291" s="81"/>
      <c r="C1291" s="81"/>
      <c r="D1291" s="81"/>
      <c r="E1291" s="81"/>
      <c r="F1291" s="81"/>
      <c r="G1291" s="55">
        <v>5.54</v>
      </c>
    </row>
    <row r="1292" spans="1:7" x14ac:dyDescent="0.25">
      <c r="A1292" s="81" t="s">
        <v>307</v>
      </c>
      <c r="B1292" s="81"/>
      <c r="C1292" s="81"/>
      <c r="D1292" s="81"/>
      <c r="E1292" s="81"/>
      <c r="F1292" s="81"/>
      <c r="G1292" s="55">
        <v>8.18</v>
      </c>
    </row>
    <row r="1293" spans="1:7" x14ac:dyDescent="0.25">
      <c r="A1293" s="81" t="s">
        <v>308</v>
      </c>
      <c r="B1293" s="81"/>
      <c r="C1293" s="81"/>
      <c r="D1293" s="81"/>
      <c r="E1293" s="81"/>
      <c r="F1293" s="81"/>
      <c r="G1293" s="55">
        <v>0</v>
      </c>
    </row>
    <row r="1294" spans="1:7" x14ac:dyDescent="0.25">
      <c r="A1294" s="81" t="s">
        <v>309</v>
      </c>
      <c r="B1294" s="81"/>
      <c r="C1294" s="81"/>
      <c r="D1294" s="81"/>
      <c r="E1294" s="81"/>
      <c r="F1294" s="81"/>
      <c r="G1294" s="55">
        <v>2.19</v>
      </c>
    </row>
    <row r="1295" spans="1:7" x14ac:dyDescent="0.25">
      <c r="A1295" s="81" t="s">
        <v>310</v>
      </c>
      <c r="B1295" s="81"/>
      <c r="C1295" s="81"/>
      <c r="D1295" s="81"/>
      <c r="E1295" s="81"/>
      <c r="F1295" s="81"/>
      <c r="G1295" s="55">
        <v>0</v>
      </c>
    </row>
    <row r="1296" spans="1:7" x14ac:dyDescent="0.25">
      <c r="A1296" s="81" t="s">
        <v>311</v>
      </c>
      <c r="B1296" s="81"/>
      <c r="C1296" s="81"/>
      <c r="D1296" s="81"/>
      <c r="E1296" s="81"/>
      <c r="F1296" s="81"/>
      <c r="G1296" s="55">
        <v>2.19</v>
      </c>
    </row>
    <row r="1297" spans="1:7" x14ac:dyDescent="0.25">
      <c r="A1297" s="81" t="s">
        <v>312</v>
      </c>
      <c r="B1297" s="81"/>
      <c r="C1297" s="81"/>
      <c r="D1297" s="81"/>
      <c r="E1297" s="81"/>
      <c r="F1297" s="81"/>
      <c r="G1297" s="104">
        <v>10.36</v>
      </c>
    </row>
    <row r="1298" spans="1:7" x14ac:dyDescent="0.25">
      <c r="A1298" s="81" t="s">
        <v>313</v>
      </c>
      <c r="B1298" s="81"/>
      <c r="C1298" s="81"/>
      <c r="D1298" s="81"/>
      <c r="E1298" s="81"/>
      <c r="F1298" s="81"/>
      <c r="G1298" s="55">
        <v>4</v>
      </c>
    </row>
    <row r="1299" spans="1:7" x14ac:dyDescent="0.25">
      <c r="A1299" s="81" t="s">
        <v>314</v>
      </c>
      <c r="B1299" s="81"/>
      <c r="C1299" s="81"/>
      <c r="D1299" s="81"/>
      <c r="E1299" s="81"/>
      <c r="F1299" s="81"/>
      <c r="G1299" s="55">
        <f>G1297*G1298</f>
        <v>41.44</v>
      </c>
    </row>
    <row r="1300" spans="1:7" x14ac:dyDescent="0.25">
      <c r="A1300" s="82"/>
      <c r="B1300" s="82"/>
      <c r="C1300" s="82"/>
      <c r="D1300" s="82"/>
      <c r="E1300" s="82"/>
      <c r="F1300" s="82"/>
      <c r="G1300" s="82"/>
    </row>
    <row r="1301" spans="1:7" ht="76.5" x14ac:dyDescent="0.25">
      <c r="A1301" s="46" t="s">
        <v>636</v>
      </c>
      <c r="B1301" s="46" t="s">
        <v>198</v>
      </c>
      <c r="C1301" s="52" t="s">
        <v>110</v>
      </c>
      <c r="D1301" s="52" t="s">
        <v>5</v>
      </c>
      <c r="E1301" s="53"/>
      <c r="F1301" s="49"/>
      <c r="G1301" s="49"/>
    </row>
    <row r="1302" spans="1:7" ht="38.25" x14ac:dyDescent="0.25">
      <c r="A1302" s="54">
        <v>2674</v>
      </c>
      <c r="B1302" s="47" t="s">
        <v>474</v>
      </c>
      <c r="C1302" s="48" t="s">
        <v>302</v>
      </c>
      <c r="D1302" s="48" t="s">
        <v>5</v>
      </c>
      <c r="E1302" s="53">
        <v>15.26</v>
      </c>
      <c r="F1302" s="102">
        <v>2.8</v>
      </c>
      <c r="G1302" s="102">
        <v>42.71</v>
      </c>
    </row>
    <row r="1303" spans="1:7" ht="38.25" x14ac:dyDescent="0.25">
      <c r="A1303" s="54" t="s">
        <v>458</v>
      </c>
      <c r="B1303" s="47" t="s">
        <v>459</v>
      </c>
      <c r="C1303" s="48" t="s">
        <v>110</v>
      </c>
      <c r="D1303" s="48" t="s">
        <v>293</v>
      </c>
      <c r="E1303" s="53">
        <v>2.5499999999999998</v>
      </c>
      <c r="F1303" s="102">
        <v>12.88</v>
      </c>
      <c r="G1303" s="102">
        <v>32.840000000000003</v>
      </c>
    </row>
    <row r="1304" spans="1:7" ht="38.25" x14ac:dyDescent="0.25">
      <c r="A1304" s="54" t="s">
        <v>328</v>
      </c>
      <c r="B1304" s="47" t="s">
        <v>329</v>
      </c>
      <c r="C1304" s="48" t="s">
        <v>110</v>
      </c>
      <c r="D1304" s="48" t="s">
        <v>293</v>
      </c>
      <c r="E1304" s="53">
        <v>2.5499999999999998</v>
      </c>
      <c r="F1304" s="102">
        <v>16.57</v>
      </c>
      <c r="G1304" s="102">
        <v>42.25</v>
      </c>
    </row>
    <row r="1305" spans="1:7" x14ac:dyDescent="0.25">
      <c r="A1305" s="81" t="s">
        <v>305</v>
      </c>
      <c r="B1305" s="81"/>
      <c r="C1305" s="81"/>
      <c r="D1305" s="81"/>
      <c r="E1305" s="81"/>
      <c r="F1305" s="81"/>
      <c r="G1305" s="55">
        <v>3.56</v>
      </c>
    </row>
    <row r="1306" spans="1:7" x14ac:dyDescent="0.25">
      <c r="A1306" s="81" t="s">
        <v>306</v>
      </c>
      <c r="B1306" s="81"/>
      <c r="C1306" s="81"/>
      <c r="D1306" s="81"/>
      <c r="E1306" s="81"/>
      <c r="F1306" s="81"/>
      <c r="G1306" s="55">
        <v>4.29</v>
      </c>
    </row>
    <row r="1307" spans="1:7" x14ac:dyDescent="0.25">
      <c r="A1307" s="81" t="s">
        <v>307</v>
      </c>
      <c r="B1307" s="81"/>
      <c r="C1307" s="81"/>
      <c r="D1307" s="81"/>
      <c r="E1307" s="81"/>
      <c r="F1307" s="81"/>
      <c r="G1307" s="55">
        <v>7.85</v>
      </c>
    </row>
    <row r="1308" spans="1:7" x14ac:dyDescent="0.25">
      <c r="A1308" s="81" t="s">
        <v>308</v>
      </c>
      <c r="B1308" s="81"/>
      <c r="C1308" s="81"/>
      <c r="D1308" s="81"/>
      <c r="E1308" s="81"/>
      <c r="F1308" s="81"/>
      <c r="G1308" s="55">
        <v>0</v>
      </c>
    </row>
    <row r="1309" spans="1:7" x14ac:dyDescent="0.25">
      <c r="A1309" s="81" t="s">
        <v>309</v>
      </c>
      <c r="B1309" s="81"/>
      <c r="C1309" s="81"/>
      <c r="D1309" s="81"/>
      <c r="E1309" s="81"/>
      <c r="F1309" s="81"/>
      <c r="G1309" s="55">
        <v>2.1</v>
      </c>
    </row>
    <row r="1310" spans="1:7" x14ac:dyDescent="0.25">
      <c r="A1310" s="81" t="s">
        <v>310</v>
      </c>
      <c r="B1310" s="81"/>
      <c r="C1310" s="81"/>
      <c r="D1310" s="81"/>
      <c r="E1310" s="81"/>
      <c r="F1310" s="81"/>
      <c r="G1310" s="55">
        <v>0</v>
      </c>
    </row>
    <row r="1311" spans="1:7" x14ac:dyDescent="0.25">
      <c r="A1311" s="81" t="s">
        <v>311</v>
      </c>
      <c r="B1311" s="81"/>
      <c r="C1311" s="81"/>
      <c r="D1311" s="81"/>
      <c r="E1311" s="81"/>
      <c r="F1311" s="81"/>
      <c r="G1311" s="55">
        <v>2.1</v>
      </c>
    </row>
    <row r="1312" spans="1:7" x14ac:dyDescent="0.25">
      <c r="A1312" s="81" t="s">
        <v>312</v>
      </c>
      <c r="B1312" s="81"/>
      <c r="C1312" s="81"/>
      <c r="D1312" s="81"/>
      <c r="E1312" s="81"/>
      <c r="F1312" s="81"/>
      <c r="G1312" s="104">
        <v>9.9600000000000009</v>
      </c>
    </row>
    <row r="1313" spans="1:7" x14ac:dyDescent="0.25">
      <c r="A1313" s="81" t="s">
        <v>313</v>
      </c>
      <c r="B1313" s="81"/>
      <c r="C1313" s="81"/>
      <c r="D1313" s="81"/>
      <c r="E1313" s="81"/>
      <c r="F1313" s="81"/>
      <c r="G1313" s="55">
        <v>15</v>
      </c>
    </row>
    <row r="1314" spans="1:7" x14ac:dyDescent="0.25">
      <c r="A1314" s="81" t="s">
        <v>314</v>
      </c>
      <c r="B1314" s="81"/>
      <c r="C1314" s="81"/>
      <c r="D1314" s="81"/>
      <c r="E1314" s="81"/>
      <c r="F1314" s="81"/>
      <c r="G1314" s="55">
        <f>G1312*G1313</f>
        <v>149.4</v>
      </c>
    </row>
    <row r="1315" spans="1:7" x14ac:dyDescent="0.25">
      <c r="A1315" s="82"/>
      <c r="B1315" s="82"/>
      <c r="C1315" s="82"/>
      <c r="D1315" s="82"/>
      <c r="E1315" s="82"/>
      <c r="F1315" s="82"/>
      <c r="G1315" s="82"/>
    </row>
    <row r="1316" spans="1:7" ht="89.25" x14ac:dyDescent="0.25">
      <c r="A1316" s="46" t="s">
        <v>637</v>
      </c>
      <c r="B1316" s="46" t="s">
        <v>206</v>
      </c>
      <c r="C1316" s="52" t="s">
        <v>110</v>
      </c>
      <c r="D1316" s="52" t="s">
        <v>3</v>
      </c>
      <c r="E1316" s="53"/>
      <c r="F1316" s="49"/>
      <c r="G1316" s="49"/>
    </row>
    <row r="1317" spans="1:7" ht="38.25" x14ac:dyDescent="0.25">
      <c r="A1317" s="54">
        <v>1879</v>
      </c>
      <c r="B1317" s="47" t="s">
        <v>478</v>
      </c>
      <c r="C1317" s="48" t="s">
        <v>302</v>
      </c>
      <c r="D1317" s="48" t="s">
        <v>3</v>
      </c>
      <c r="E1317" s="53">
        <v>9</v>
      </c>
      <c r="F1317" s="102">
        <v>2.0499999999999998</v>
      </c>
      <c r="G1317" s="102">
        <v>18.45</v>
      </c>
    </row>
    <row r="1318" spans="1:7" ht="38.25" x14ac:dyDescent="0.25">
      <c r="A1318" s="54" t="s">
        <v>458</v>
      </c>
      <c r="B1318" s="47" t="s">
        <v>459</v>
      </c>
      <c r="C1318" s="48" t="s">
        <v>110</v>
      </c>
      <c r="D1318" s="48" t="s">
        <v>293</v>
      </c>
      <c r="E1318" s="53">
        <v>1.82</v>
      </c>
      <c r="F1318" s="102">
        <v>12.88</v>
      </c>
      <c r="G1318" s="102">
        <v>23.42</v>
      </c>
    </row>
    <row r="1319" spans="1:7" ht="38.25" x14ac:dyDescent="0.25">
      <c r="A1319" s="54" t="s">
        <v>328</v>
      </c>
      <c r="B1319" s="47" t="s">
        <v>329</v>
      </c>
      <c r="C1319" s="48" t="s">
        <v>110</v>
      </c>
      <c r="D1319" s="48" t="s">
        <v>293</v>
      </c>
      <c r="E1319" s="53">
        <v>1.82</v>
      </c>
      <c r="F1319" s="102">
        <v>16.57</v>
      </c>
      <c r="G1319" s="102">
        <v>30.12</v>
      </c>
    </row>
    <row r="1320" spans="1:7" x14ac:dyDescent="0.25">
      <c r="A1320" s="81" t="s">
        <v>305</v>
      </c>
      <c r="B1320" s="81"/>
      <c r="C1320" s="81"/>
      <c r="D1320" s="81"/>
      <c r="E1320" s="81"/>
      <c r="F1320" s="81"/>
      <c r="G1320" s="55">
        <v>4.2300000000000004</v>
      </c>
    </row>
    <row r="1321" spans="1:7" x14ac:dyDescent="0.25">
      <c r="A1321" s="81" t="s">
        <v>306</v>
      </c>
      <c r="B1321" s="81"/>
      <c r="C1321" s="81"/>
      <c r="D1321" s="81"/>
      <c r="E1321" s="81"/>
      <c r="F1321" s="81"/>
      <c r="G1321" s="55">
        <v>3.77</v>
      </c>
    </row>
    <row r="1322" spans="1:7" x14ac:dyDescent="0.25">
      <c r="A1322" s="81" t="s">
        <v>307</v>
      </c>
      <c r="B1322" s="81"/>
      <c r="C1322" s="81"/>
      <c r="D1322" s="81"/>
      <c r="E1322" s="81"/>
      <c r="F1322" s="81"/>
      <c r="G1322" s="55">
        <v>8</v>
      </c>
    </row>
    <row r="1323" spans="1:7" x14ac:dyDescent="0.25">
      <c r="A1323" s="81" t="s">
        <v>308</v>
      </c>
      <c r="B1323" s="81"/>
      <c r="C1323" s="81"/>
      <c r="D1323" s="81"/>
      <c r="E1323" s="81"/>
      <c r="F1323" s="81"/>
      <c r="G1323" s="55">
        <v>0</v>
      </c>
    </row>
    <row r="1324" spans="1:7" x14ac:dyDescent="0.25">
      <c r="A1324" s="81" t="s">
        <v>309</v>
      </c>
      <c r="B1324" s="81"/>
      <c r="C1324" s="81"/>
      <c r="D1324" s="81"/>
      <c r="E1324" s="81"/>
      <c r="F1324" s="81"/>
      <c r="G1324" s="55">
        <v>2.14</v>
      </c>
    </row>
    <row r="1325" spans="1:7" x14ac:dyDescent="0.25">
      <c r="A1325" s="81" t="s">
        <v>310</v>
      </c>
      <c r="B1325" s="81"/>
      <c r="C1325" s="81"/>
      <c r="D1325" s="81"/>
      <c r="E1325" s="81"/>
      <c r="F1325" s="81"/>
      <c r="G1325" s="55">
        <v>0</v>
      </c>
    </row>
    <row r="1326" spans="1:7" x14ac:dyDescent="0.25">
      <c r="A1326" s="81" t="s">
        <v>311</v>
      </c>
      <c r="B1326" s="81"/>
      <c r="C1326" s="81"/>
      <c r="D1326" s="81"/>
      <c r="E1326" s="81"/>
      <c r="F1326" s="81"/>
      <c r="G1326" s="55">
        <v>2.14</v>
      </c>
    </row>
    <row r="1327" spans="1:7" x14ac:dyDescent="0.25">
      <c r="A1327" s="81" t="s">
        <v>312</v>
      </c>
      <c r="B1327" s="81"/>
      <c r="C1327" s="81"/>
      <c r="D1327" s="81"/>
      <c r="E1327" s="81"/>
      <c r="F1327" s="81"/>
      <c r="G1327" s="104">
        <v>10.14</v>
      </c>
    </row>
    <row r="1328" spans="1:7" x14ac:dyDescent="0.25">
      <c r="A1328" s="81" t="s">
        <v>313</v>
      </c>
      <c r="B1328" s="81"/>
      <c r="C1328" s="81"/>
      <c r="D1328" s="81"/>
      <c r="E1328" s="81"/>
      <c r="F1328" s="81"/>
      <c r="G1328" s="55">
        <v>9</v>
      </c>
    </row>
    <row r="1329" spans="1:7" x14ac:dyDescent="0.25">
      <c r="A1329" s="81" t="s">
        <v>314</v>
      </c>
      <c r="B1329" s="81"/>
      <c r="C1329" s="81"/>
      <c r="D1329" s="81"/>
      <c r="E1329" s="81"/>
      <c r="F1329" s="81"/>
      <c r="G1329" s="55">
        <f>G1327*G1328</f>
        <v>91.26</v>
      </c>
    </row>
    <row r="1330" spans="1:7" x14ac:dyDescent="0.25">
      <c r="A1330" s="82"/>
      <c r="B1330" s="82"/>
      <c r="C1330" s="82"/>
      <c r="D1330" s="82"/>
      <c r="E1330" s="82"/>
      <c r="F1330" s="82"/>
      <c r="G1330" s="82"/>
    </row>
    <row r="1331" spans="1:7" ht="51" x14ac:dyDescent="0.25">
      <c r="A1331" s="46" t="s">
        <v>638</v>
      </c>
      <c r="B1331" s="46" t="s">
        <v>220</v>
      </c>
      <c r="C1331" s="52" t="s">
        <v>110</v>
      </c>
      <c r="D1331" s="52" t="s">
        <v>3</v>
      </c>
      <c r="E1331" s="53"/>
      <c r="F1331" s="49"/>
      <c r="G1331" s="49"/>
    </row>
    <row r="1332" spans="1:7" ht="51" x14ac:dyDescent="0.25">
      <c r="A1332" s="54">
        <v>12001</v>
      </c>
      <c r="B1332" s="47" t="s">
        <v>486</v>
      </c>
      <c r="C1332" s="48" t="s">
        <v>302</v>
      </c>
      <c r="D1332" s="48" t="s">
        <v>3</v>
      </c>
      <c r="E1332" s="53">
        <v>1</v>
      </c>
      <c r="F1332" s="102">
        <v>4.58</v>
      </c>
      <c r="G1332" s="102">
        <v>4.58</v>
      </c>
    </row>
    <row r="1333" spans="1:7" ht="38.25" x14ac:dyDescent="0.25">
      <c r="A1333" s="54" t="s">
        <v>458</v>
      </c>
      <c r="B1333" s="47" t="s">
        <v>459</v>
      </c>
      <c r="C1333" s="48" t="s">
        <v>110</v>
      </c>
      <c r="D1333" s="48" t="s">
        <v>293</v>
      </c>
      <c r="E1333" s="53">
        <v>0.14000000000000001</v>
      </c>
      <c r="F1333" s="102">
        <v>12.88</v>
      </c>
      <c r="G1333" s="102">
        <v>1.84</v>
      </c>
    </row>
    <row r="1334" spans="1:7" ht="38.25" x14ac:dyDescent="0.25">
      <c r="A1334" s="54" t="s">
        <v>328</v>
      </c>
      <c r="B1334" s="47" t="s">
        <v>329</v>
      </c>
      <c r="C1334" s="48" t="s">
        <v>110</v>
      </c>
      <c r="D1334" s="48" t="s">
        <v>293</v>
      </c>
      <c r="E1334" s="53">
        <v>0.14000000000000001</v>
      </c>
      <c r="F1334" s="102">
        <v>16.57</v>
      </c>
      <c r="G1334" s="102">
        <v>2.37</v>
      </c>
    </row>
    <row r="1335" spans="1:7" x14ac:dyDescent="0.25">
      <c r="A1335" s="81" t="s">
        <v>305</v>
      </c>
      <c r="B1335" s="81"/>
      <c r="C1335" s="81"/>
      <c r="D1335" s="81"/>
      <c r="E1335" s="81"/>
      <c r="F1335" s="81"/>
      <c r="G1335" s="55">
        <v>3</v>
      </c>
    </row>
    <row r="1336" spans="1:7" x14ac:dyDescent="0.25">
      <c r="A1336" s="81" t="s">
        <v>306</v>
      </c>
      <c r="B1336" s="81"/>
      <c r="C1336" s="81"/>
      <c r="D1336" s="81"/>
      <c r="E1336" s="81"/>
      <c r="F1336" s="81"/>
      <c r="G1336" s="55">
        <v>5.8</v>
      </c>
    </row>
    <row r="1337" spans="1:7" x14ac:dyDescent="0.25">
      <c r="A1337" s="81" t="s">
        <v>307</v>
      </c>
      <c r="B1337" s="81"/>
      <c r="C1337" s="81"/>
      <c r="D1337" s="81"/>
      <c r="E1337" s="81"/>
      <c r="F1337" s="81"/>
      <c r="G1337" s="55">
        <v>8.7899999999999991</v>
      </c>
    </row>
    <row r="1338" spans="1:7" x14ac:dyDescent="0.25">
      <c r="A1338" s="81" t="s">
        <v>308</v>
      </c>
      <c r="B1338" s="81"/>
      <c r="C1338" s="81"/>
      <c r="D1338" s="81"/>
      <c r="E1338" s="81"/>
      <c r="F1338" s="81"/>
      <c r="G1338" s="55">
        <v>0</v>
      </c>
    </row>
    <row r="1339" spans="1:7" x14ac:dyDescent="0.25">
      <c r="A1339" s="81" t="s">
        <v>309</v>
      </c>
      <c r="B1339" s="81"/>
      <c r="C1339" s="81"/>
      <c r="D1339" s="81"/>
      <c r="E1339" s="81"/>
      <c r="F1339" s="81"/>
      <c r="G1339" s="55">
        <v>2.35</v>
      </c>
    </row>
    <row r="1340" spans="1:7" x14ac:dyDescent="0.25">
      <c r="A1340" s="81" t="s">
        <v>310</v>
      </c>
      <c r="B1340" s="81"/>
      <c r="C1340" s="81"/>
      <c r="D1340" s="81"/>
      <c r="E1340" s="81"/>
      <c r="F1340" s="81"/>
      <c r="G1340" s="55">
        <v>0</v>
      </c>
    </row>
    <row r="1341" spans="1:7" x14ac:dyDescent="0.25">
      <c r="A1341" s="81" t="s">
        <v>311</v>
      </c>
      <c r="B1341" s="81"/>
      <c r="C1341" s="81"/>
      <c r="D1341" s="81"/>
      <c r="E1341" s="81"/>
      <c r="F1341" s="81"/>
      <c r="G1341" s="55">
        <v>2.35</v>
      </c>
    </row>
    <row r="1342" spans="1:7" x14ac:dyDescent="0.25">
      <c r="A1342" s="81" t="s">
        <v>312</v>
      </c>
      <c r="B1342" s="81"/>
      <c r="C1342" s="81"/>
      <c r="D1342" s="81"/>
      <c r="E1342" s="81"/>
      <c r="F1342" s="81"/>
      <c r="G1342" s="104">
        <v>11.14</v>
      </c>
    </row>
    <row r="1343" spans="1:7" x14ac:dyDescent="0.25">
      <c r="A1343" s="81" t="s">
        <v>313</v>
      </c>
      <c r="B1343" s="81"/>
      <c r="C1343" s="81"/>
      <c r="D1343" s="81"/>
      <c r="E1343" s="81"/>
      <c r="F1343" s="81"/>
      <c r="G1343" s="55">
        <v>1</v>
      </c>
    </row>
    <row r="1344" spans="1:7" x14ac:dyDescent="0.25">
      <c r="A1344" s="81" t="s">
        <v>314</v>
      </c>
      <c r="B1344" s="81"/>
      <c r="C1344" s="81"/>
      <c r="D1344" s="81"/>
      <c r="E1344" s="81"/>
      <c r="F1344" s="81"/>
      <c r="G1344" s="55">
        <f>G1342*G1343</f>
        <v>11.14</v>
      </c>
    </row>
    <row r="1345" spans="1:7" x14ac:dyDescent="0.25">
      <c r="A1345" s="82"/>
      <c r="B1345" s="82"/>
      <c r="C1345" s="82"/>
      <c r="D1345" s="82"/>
      <c r="E1345" s="82"/>
      <c r="F1345" s="82"/>
      <c r="G1345" s="82"/>
    </row>
    <row r="1346" spans="1:7" ht="63.75" x14ac:dyDescent="0.25">
      <c r="A1346" s="46" t="s">
        <v>639</v>
      </c>
      <c r="B1346" s="46" t="s">
        <v>261</v>
      </c>
      <c r="C1346" s="52" t="s">
        <v>110</v>
      </c>
      <c r="D1346" s="52" t="s">
        <v>3</v>
      </c>
      <c r="E1346" s="53"/>
      <c r="F1346" s="49"/>
      <c r="G1346" s="49"/>
    </row>
    <row r="1347" spans="1:7" ht="51" x14ac:dyDescent="0.25">
      <c r="A1347" s="54">
        <v>1872</v>
      </c>
      <c r="B1347" s="47" t="s">
        <v>519</v>
      </c>
      <c r="C1347" s="48" t="s">
        <v>302</v>
      </c>
      <c r="D1347" s="48" t="s">
        <v>3</v>
      </c>
      <c r="E1347" s="53">
        <v>9</v>
      </c>
      <c r="F1347" s="102">
        <v>1.77</v>
      </c>
      <c r="G1347" s="102">
        <v>15.93</v>
      </c>
    </row>
    <row r="1348" spans="1:7" ht="38.25" x14ac:dyDescent="0.25">
      <c r="A1348" s="54" t="s">
        <v>458</v>
      </c>
      <c r="B1348" s="47" t="s">
        <v>459</v>
      </c>
      <c r="C1348" s="48" t="s">
        <v>110</v>
      </c>
      <c r="D1348" s="48" t="s">
        <v>293</v>
      </c>
      <c r="E1348" s="53">
        <v>1.31</v>
      </c>
      <c r="F1348" s="102">
        <v>12.88</v>
      </c>
      <c r="G1348" s="102">
        <v>16.809999999999999</v>
      </c>
    </row>
    <row r="1349" spans="1:7" ht="38.25" x14ac:dyDescent="0.25">
      <c r="A1349" s="54" t="s">
        <v>328</v>
      </c>
      <c r="B1349" s="47" t="s">
        <v>329</v>
      </c>
      <c r="C1349" s="48" t="s">
        <v>110</v>
      </c>
      <c r="D1349" s="48" t="s">
        <v>293</v>
      </c>
      <c r="E1349" s="53">
        <v>1.31</v>
      </c>
      <c r="F1349" s="102">
        <v>16.57</v>
      </c>
      <c r="G1349" s="102">
        <v>21.62</v>
      </c>
    </row>
    <row r="1350" spans="1:7" ht="51" x14ac:dyDescent="0.25">
      <c r="A1350" s="54" t="s">
        <v>470</v>
      </c>
      <c r="B1350" s="47" t="s">
        <v>471</v>
      </c>
      <c r="C1350" s="48" t="s">
        <v>110</v>
      </c>
      <c r="D1350" s="48" t="s">
        <v>118</v>
      </c>
      <c r="E1350" s="53">
        <v>0.01</v>
      </c>
      <c r="F1350" s="102">
        <v>386.19</v>
      </c>
      <c r="G1350" s="102">
        <v>3.13</v>
      </c>
    </row>
    <row r="1351" spans="1:7" x14ac:dyDescent="0.25">
      <c r="A1351" s="81" t="s">
        <v>305</v>
      </c>
      <c r="B1351" s="81"/>
      <c r="C1351" s="81"/>
      <c r="D1351" s="81"/>
      <c r="E1351" s="81"/>
      <c r="F1351" s="81"/>
      <c r="G1351" s="55">
        <v>3.1</v>
      </c>
    </row>
    <row r="1352" spans="1:7" x14ac:dyDescent="0.25">
      <c r="A1352" s="81" t="s">
        <v>306</v>
      </c>
      <c r="B1352" s="81"/>
      <c r="C1352" s="81"/>
      <c r="D1352" s="81"/>
      <c r="E1352" s="81"/>
      <c r="F1352" s="81"/>
      <c r="G1352" s="55">
        <v>3.28</v>
      </c>
    </row>
    <row r="1353" spans="1:7" x14ac:dyDescent="0.25">
      <c r="A1353" s="81" t="s">
        <v>307</v>
      </c>
      <c r="B1353" s="81"/>
      <c r="C1353" s="81"/>
      <c r="D1353" s="81"/>
      <c r="E1353" s="81"/>
      <c r="F1353" s="81"/>
      <c r="G1353" s="55">
        <v>6.39</v>
      </c>
    </row>
    <row r="1354" spans="1:7" x14ac:dyDescent="0.25">
      <c r="A1354" s="81" t="s">
        <v>308</v>
      </c>
      <c r="B1354" s="81"/>
      <c r="C1354" s="81"/>
      <c r="D1354" s="81"/>
      <c r="E1354" s="81"/>
      <c r="F1354" s="81"/>
      <c r="G1354" s="55">
        <v>0</v>
      </c>
    </row>
    <row r="1355" spans="1:7" x14ac:dyDescent="0.25">
      <c r="A1355" s="81" t="s">
        <v>309</v>
      </c>
      <c r="B1355" s="81"/>
      <c r="C1355" s="81"/>
      <c r="D1355" s="81"/>
      <c r="E1355" s="81"/>
      <c r="F1355" s="81"/>
      <c r="G1355" s="55">
        <v>1.71</v>
      </c>
    </row>
    <row r="1356" spans="1:7" x14ac:dyDescent="0.25">
      <c r="A1356" s="81" t="s">
        <v>310</v>
      </c>
      <c r="B1356" s="81"/>
      <c r="C1356" s="81"/>
      <c r="D1356" s="81"/>
      <c r="E1356" s="81"/>
      <c r="F1356" s="81"/>
      <c r="G1356" s="55">
        <v>0</v>
      </c>
    </row>
    <row r="1357" spans="1:7" x14ac:dyDescent="0.25">
      <c r="A1357" s="81" t="s">
        <v>311</v>
      </c>
      <c r="B1357" s="81"/>
      <c r="C1357" s="81"/>
      <c r="D1357" s="81"/>
      <c r="E1357" s="81"/>
      <c r="F1357" s="81"/>
      <c r="G1357" s="55">
        <v>1.71</v>
      </c>
    </row>
    <row r="1358" spans="1:7" x14ac:dyDescent="0.25">
      <c r="A1358" s="81" t="s">
        <v>312</v>
      </c>
      <c r="B1358" s="81"/>
      <c r="C1358" s="81"/>
      <c r="D1358" s="81"/>
      <c r="E1358" s="81"/>
      <c r="F1358" s="81"/>
      <c r="G1358" s="104">
        <v>8.1</v>
      </c>
    </row>
    <row r="1359" spans="1:7" x14ac:dyDescent="0.25">
      <c r="A1359" s="81" t="s">
        <v>313</v>
      </c>
      <c r="B1359" s="81"/>
      <c r="C1359" s="81"/>
      <c r="D1359" s="81"/>
      <c r="E1359" s="81"/>
      <c r="F1359" s="81"/>
      <c r="G1359" s="55">
        <v>9</v>
      </c>
    </row>
    <row r="1360" spans="1:7" x14ac:dyDescent="0.25">
      <c r="A1360" s="81" t="s">
        <v>314</v>
      </c>
      <c r="B1360" s="81"/>
      <c r="C1360" s="81"/>
      <c r="D1360" s="81"/>
      <c r="E1360" s="81"/>
      <c r="F1360" s="81"/>
      <c r="G1360" s="55">
        <f>G1358*G1359</f>
        <v>72.899999999999991</v>
      </c>
    </row>
    <row r="1361" spans="1:7" x14ac:dyDescent="0.25">
      <c r="A1361" s="82"/>
      <c r="B1361" s="82"/>
      <c r="C1361" s="82"/>
      <c r="D1361" s="82"/>
      <c r="E1361" s="82"/>
      <c r="F1361" s="82"/>
      <c r="G1361" s="82"/>
    </row>
    <row r="1362" spans="1:7" ht="51" x14ac:dyDescent="0.25">
      <c r="A1362" s="46" t="s">
        <v>640</v>
      </c>
      <c r="B1362" s="46" t="s">
        <v>263</v>
      </c>
      <c r="C1362" s="52" t="s">
        <v>110</v>
      </c>
      <c r="D1362" s="52" t="s">
        <v>5</v>
      </c>
      <c r="E1362" s="53"/>
      <c r="F1362" s="49"/>
      <c r="G1362" s="49"/>
    </row>
    <row r="1363" spans="1:7" ht="38.25" x14ac:dyDescent="0.25">
      <c r="A1363" s="54">
        <v>2680</v>
      </c>
      <c r="B1363" s="47" t="s">
        <v>520</v>
      </c>
      <c r="C1363" s="48" t="s">
        <v>302</v>
      </c>
      <c r="D1363" s="48" t="s">
        <v>5</v>
      </c>
      <c r="E1363" s="53">
        <v>2.86</v>
      </c>
      <c r="F1363" s="102">
        <v>6.4</v>
      </c>
      <c r="G1363" s="102">
        <v>18.3</v>
      </c>
    </row>
    <row r="1364" spans="1:7" ht="38.25" x14ac:dyDescent="0.25">
      <c r="A1364" s="54" t="s">
        <v>458</v>
      </c>
      <c r="B1364" s="47" t="s">
        <v>459</v>
      </c>
      <c r="C1364" s="48" t="s">
        <v>110</v>
      </c>
      <c r="D1364" s="48" t="s">
        <v>293</v>
      </c>
      <c r="E1364" s="53">
        <v>0.28999999999999998</v>
      </c>
      <c r="F1364" s="102">
        <v>12.88</v>
      </c>
      <c r="G1364" s="102">
        <v>3.75</v>
      </c>
    </row>
    <row r="1365" spans="1:7" ht="38.25" x14ac:dyDescent="0.25">
      <c r="A1365" s="54" t="s">
        <v>328</v>
      </c>
      <c r="B1365" s="47" t="s">
        <v>329</v>
      </c>
      <c r="C1365" s="48" t="s">
        <v>110</v>
      </c>
      <c r="D1365" s="48" t="s">
        <v>293</v>
      </c>
      <c r="E1365" s="53">
        <v>0.28999999999999998</v>
      </c>
      <c r="F1365" s="102">
        <v>16.57</v>
      </c>
      <c r="G1365" s="102">
        <v>4.83</v>
      </c>
    </row>
    <row r="1366" spans="1:7" x14ac:dyDescent="0.25">
      <c r="A1366" s="81" t="s">
        <v>305</v>
      </c>
      <c r="B1366" s="81"/>
      <c r="C1366" s="81"/>
      <c r="D1366" s="81"/>
      <c r="E1366" s="81"/>
      <c r="F1366" s="81"/>
      <c r="G1366" s="55">
        <v>2.35</v>
      </c>
    </row>
    <row r="1367" spans="1:7" x14ac:dyDescent="0.25">
      <c r="A1367" s="81" t="s">
        <v>306</v>
      </c>
      <c r="B1367" s="81"/>
      <c r="C1367" s="81"/>
      <c r="D1367" s="81"/>
      <c r="E1367" s="81"/>
      <c r="F1367" s="81"/>
      <c r="G1367" s="55">
        <v>7.99</v>
      </c>
    </row>
    <row r="1368" spans="1:7" x14ac:dyDescent="0.25">
      <c r="A1368" s="81" t="s">
        <v>307</v>
      </c>
      <c r="B1368" s="81"/>
      <c r="C1368" s="81"/>
      <c r="D1368" s="81"/>
      <c r="E1368" s="81"/>
      <c r="F1368" s="81"/>
      <c r="G1368" s="55">
        <v>10.34</v>
      </c>
    </row>
    <row r="1369" spans="1:7" x14ac:dyDescent="0.25">
      <c r="A1369" s="81" t="s">
        <v>308</v>
      </c>
      <c r="B1369" s="81"/>
      <c r="C1369" s="81"/>
      <c r="D1369" s="81"/>
      <c r="E1369" s="81"/>
      <c r="F1369" s="81"/>
      <c r="G1369" s="55">
        <v>0</v>
      </c>
    </row>
    <row r="1370" spans="1:7" x14ac:dyDescent="0.25">
      <c r="A1370" s="81" t="s">
        <v>309</v>
      </c>
      <c r="B1370" s="81"/>
      <c r="C1370" s="81"/>
      <c r="D1370" s="81"/>
      <c r="E1370" s="81"/>
      <c r="F1370" s="81"/>
      <c r="G1370" s="55">
        <v>2.77</v>
      </c>
    </row>
    <row r="1371" spans="1:7" x14ac:dyDescent="0.25">
      <c r="A1371" s="81" t="s">
        <v>310</v>
      </c>
      <c r="B1371" s="81"/>
      <c r="C1371" s="81"/>
      <c r="D1371" s="81"/>
      <c r="E1371" s="81"/>
      <c r="F1371" s="81"/>
      <c r="G1371" s="55">
        <v>0</v>
      </c>
    </row>
    <row r="1372" spans="1:7" x14ac:dyDescent="0.25">
      <c r="A1372" s="81" t="s">
        <v>311</v>
      </c>
      <c r="B1372" s="81"/>
      <c r="C1372" s="81"/>
      <c r="D1372" s="81"/>
      <c r="E1372" s="81"/>
      <c r="F1372" s="81"/>
      <c r="G1372" s="55">
        <v>2.77</v>
      </c>
    </row>
    <row r="1373" spans="1:7" x14ac:dyDescent="0.25">
      <c r="A1373" s="81" t="s">
        <v>312</v>
      </c>
      <c r="B1373" s="81"/>
      <c r="C1373" s="81"/>
      <c r="D1373" s="81"/>
      <c r="E1373" s="81"/>
      <c r="F1373" s="81"/>
      <c r="G1373" s="104">
        <v>13.11</v>
      </c>
    </row>
    <row r="1374" spans="1:7" x14ac:dyDescent="0.25">
      <c r="A1374" s="81" t="s">
        <v>313</v>
      </c>
      <c r="B1374" s="81"/>
      <c r="C1374" s="81"/>
      <c r="D1374" s="81"/>
      <c r="E1374" s="81"/>
      <c r="F1374" s="81"/>
      <c r="G1374" s="55">
        <v>2.6</v>
      </c>
    </row>
    <row r="1375" spans="1:7" x14ac:dyDescent="0.25">
      <c r="A1375" s="81" t="s">
        <v>314</v>
      </c>
      <c r="B1375" s="81"/>
      <c r="C1375" s="81"/>
      <c r="D1375" s="81"/>
      <c r="E1375" s="81"/>
      <c r="F1375" s="81"/>
      <c r="G1375" s="55">
        <f>G1373*G1374</f>
        <v>34.085999999999999</v>
      </c>
    </row>
    <row r="1376" spans="1:7" x14ac:dyDescent="0.25">
      <c r="A1376" s="82"/>
      <c r="B1376" s="82"/>
      <c r="C1376" s="82"/>
      <c r="D1376" s="82"/>
      <c r="E1376" s="82"/>
      <c r="F1376" s="82"/>
      <c r="G1376" s="82"/>
    </row>
    <row r="1377" spans="1:7" ht="51" x14ac:dyDescent="0.25">
      <c r="A1377" s="46" t="s">
        <v>641</v>
      </c>
      <c r="B1377" s="46" t="s">
        <v>521</v>
      </c>
      <c r="C1377" s="52" t="s">
        <v>110</v>
      </c>
      <c r="D1377" s="52" t="s">
        <v>5</v>
      </c>
      <c r="E1377" s="53"/>
      <c r="F1377" s="49"/>
      <c r="G1377" s="49"/>
    </row>
    <row r="1378" spans="1:7" x14ac:dyDescent="0.25">
      <c r="A1378" s="54">
        <v>39598</v>
      </c>
      <c r="B1378" s="47" t="s">
        <v>522</v>
      </c>
      <c r="C1378" s="48" t="s">
        <v>302</v>
      </c>
      <c r="D1378" s="48" t="s">
        <v>5</v>
      </c>
      <c r="E1378" s="53">
        <v>594.29999999999995</v>
      </c>
      <c r="F1378" s="102">
        <v>1.1200000000000001</v>
      </c>
      <c r="G1378" s="102">
        <v>665.62</v>
      </c>
    </row>
    <row r="1379" spans="1:7" ht="38.25" x14ac:dyDescent="0.25">
      <c r="A1379" s="54" t="s">
        <v>458</v>
      </c>
      <c r="B1379" s="47" t="s">
        <v>459</v>
      </c>
      <c r="C1379" s="48" t="s">
        <v>110</v>
      </c>
      <c r="D1379" s="48" t="s">
        <v>293</v>
      </c>
      <c r="E1379" s="53">
        <v>1.58</v>
      </c>
      <c r="F1379" s="102">
        <v>12.88</v>
      </c>
      <c r="G1379" s="102">
        <v>20.41</v>
      </c>
    </row>
    <row r="1380" spans="1:7" ht="38.25" x14ac:dyDescent="0.25">
      <c r="A1380" s="54" t="s">
        <v>328</v>
      </c>
      <c r="B1380" s="47" t="s">
        <v>329</v>
      </c>
      <c r="C1380" s="48" t="s">
        <v>110</v>
      </c>
      <c r="D1380" s="48" t="s">
        <v>293</v>
      </c>
      <c r="E1380" s="53">
        <v>1.58</v>
      </c>
      <c r="F1380" s="102">
        <v>16.57</v>
      </c>
      <c r="G1380" s="102">
        <v>26.26</v>
      </c>
    </row>
    <row r="1381" spans="1:7" x14ac:dyDescent="0.25">
      <c r="A1381" s="81" t="s">
        <v>305</v>
      </c>
      <c r="B1381" s="81"/>
      <c r="C1381" s="81"/>
      <c r="D1381" s="81"/>
      <c r="E1381" s="81"/>
      <c r="F1381" s="81"/>
      <c r="G1381" s="55">
        <v>0.06</v>
      </c>
    </row>
    <row r="1382" spans="1:7" x14ac:dyDescent="0.25">
      <c r="A1382" s="81" t="s">
        <v>306</v>
      </c>
      <c r="B1382" s="81"/>
      <c r="C1382" s="81"/>
      <c r="D1382" s="81"/>
      <c r="E1382" s="81"/>
      <c r="F1382" s="81"/>
      <c r="G1382" s="55">
        <v>1.2</v>
      </c>
    </row>
    <row r="1383" spans="1:7" x14ac:dyDescent="0.25">
      <c r="A1383" s="81" t="s">
        <v>307</v>
      </c>
      <c r="B1383" s="81"/>
      <c r="C1383" s="81"/>
      <c r="D1383" s="81"/>
      <c r="E1383" s="81"/>
      <c r="F1383" s="81"/>
      <c r="G1383" s="55">
        <v>1.26</v>
      </c>
    </row>
    <row r="1384" spans="1:7" x14ac:dyDescent="0.25">
      <c r="A1384" s="81" t="s">
        <v>308</v>
      </c>
      <c r="B1384" s="81"/>
      <c r="C1384" s="81"/>
      <c r="D1384" s="81"/>
      <c r="E1384" s="81"/>
      <c r="F1384" s="81"/>
      <c r="G1384" s="55">
        <v>0</v>
      </c>
    </row>
    <row r="1385" spans="1:7" x14ac:dyDescent="0.25">
      <c r="A1385" s="81" t="s">
        <v>309</v>
      </c>
      <c r="B1385" s="81"/>
      <c r="C1385" s="81"/>
      <c r="D1385" s="81"/>
      <c r="E1385" s="81"/>
      <c r="F1385" s="81"/>
      <c r="G1385" s="55">
        <v>0.34</v>
      </c>
    </row>
    <row r="1386" spans="1:7" x14ac:dyDescent="0.25">
      <c r="A1386" s="81" t="s">
        <v>310</v>
      </c>
      <c r="B1386" s="81"/>
      <c r="C1386" s="81"/>
      <c r="D1386" s="81"/>
      <c r="E1386" s="81"/>
      <c r="F1386" s="81"/>
      <c r="G1386" s="55">
        <v>0</v>
      </c>
    </row>
    <row r="1387" spans="1:7" x14ac:dyDescent="0.25">
      <c r="A1387" s="81" t="s">
        <v>311</v>
      </c>
      <c r="B1387" s="81"/>
      <c r="C1387" s="81"/>
      <c r="D1387" s="81"/>
      <c r="E1387" s="81"/>
      <c r="F1387" s="81"/>
      <c r="G1387" s="55">
        <v>0.34</v>
      </c>
    </row>
    <row r="1388" spans="1:7" x14ac:dyDescent="0.25">
      <c r="A1388" s="81" t="s">
        <v>312</v>
      </c>
      <c r="B1388" s="81"/>
      <c r="C1388" s="81"/>
      <c r="D1388" s="81"/>
      <c r="E1388" s="81"/>
      <c r="F1388" s="81"/>
      <c r="G1388" s="104">
        <v>1.6</v>
      </c>
    </row>
    <row r="1389" spans="1:7" x14ac:dyDescent="0.25">
      <c r="A1389" s="81" t="s">
        <v>313</v>
      </c>
      <c r="B1389" s="81"/>
      <c r="C1389" s="81"/>
      <c r="D1389" s="81"/>
      <c r="E1389" s="81"/>
      <c r="F1389" s="81"/>
      <c r="G1389" s="55">
        <v>566</v>
      </c>
    </row>
    <row r="1390" spans="1:7" x14ac:dyDescent="0.25">
      <c r="A1390" s="81" t="s">
        <v>314</v>
      </c>
      <c r="B1390" s="81"/>
      <c r="C1390" s="81"/>
      <c r="D1390" s="81"/>
      <c r="E1390" s="81"/>
      <c r="F1390" s="81"/>
      <c r="G1390" s="55">
        <f>G1388*G1389</f>
        <v>905.6</v>
      </c>
    </row>
    <row r="1391" spans="1:7" x14ac:dyDescent="0.25">
      <c r="A1391" s="82"/>
      <c r="B1391" s="82"/>
      <c r="C1391" s="82"/>
      <c r="D1391" s="82"/>
      <c r="E1391" s="82"/>
      <c r="F1391" s="82"/>
      <c r="G1391" s="82"/>
    </row>
    <row r="1392" spans="1:7" ht="51" x14ac:dyDescent="0.25">
      <c r="A1392" s="46" t="s">
        <v>642</v>
      </c>
      <c r="B1392" s="46" t="s">
        <v>267</v>
      </c>
      <c r="C1392" s="52" t="s">
        <v>110</v>
      </c>
      <c r="D1392" s="52" t="s">
        <v>3</v>
      </c>
      <c r="E1392" s="53"/>
      <c r="F1392" s="49"/>
      <c r="G1392" s="49"/>
    </row>
    <row r="1393" spans="1:7" ht="127.5" x14ac:dyDescent="0.25">
      <c r="A1393" s="54">
        <v>39594</v>
      </c>
      <c r="B1393" s="47" t="s">
        <v>523</v>
      </c>
      <c r="C1393" s="48" t="s">
        <v>302</v>
      </c>
      <c r="D1393" s="48" t="s">
        <v>3</v>
      </c>
      <c r="E1393" s="53">
        <v>1</v>
      </c>
      <c r="F1393" s="102">
        <v>180.95</v>
      </c>
      <c r="G1393" s="102">
        <v>180.95</v>
      </c>
    </row>
    <row r="1394" spans="1:7" ht="38.25" x14ac:dyDescent="0.25">
      <c r="A1394" s="54" t="s">
        <v>458</v>
      </c>
      <c r="B1394" s="47" t="s">
        <v>459</v>
      </c>
      <c r="C1394" s="48" t="s">
        <v>110</v>
      </c>
      <c r="D1394" s="48" t="s">
        <v>293</v>
      </c>
      <c r="E1394" s="53">
        <v>6.2</v>
      </c>
      <c r="F1394" s="102">
        <v>12.88</v>
      </c>
      <c r="G1394" s="102">
        <v>79.849999999999994</v>
      </c>
    </row>
    <row r="1395" spans="1:7" ht="38.25" x14ac:dyDescent="0.25">
      <c r="A1395" s="54" t="s">
        <v>328</v>
      </c>
      <c r="B1395" s="47" t="s">
        <v>329</v>
      </c>
      <c r="C1395" s="48" t="s">
        <v>110</v>
      </c>
      <c r="D1395" s="48" t="s">
        <v>293</v>
      </c>
      <c r="E1395" s="53">
        <v>6.2</v>
      </c>
      <c r="F1395" s="102">
        <v>16.57</v>
      </c>
      <c r="G1395" s="102">
        <v>102.73</v>
      </c>
    </row>
    <row r="1396" spans="1:7" x14ac:dyDescent="0.25">
      <c r="A1396" s="81" t="s">
        <v>305</v>
      </c>
      <c r="B1396" s="81"/>
      <c r="C1396" s="81"/>
      <c r="D1396" s="81"/>
      <c r="E1396" s="81"/>
      <c r="F1396" s="81"/>
      <c r="G1396" s="55">
        <v>129.88999999999999</v>
      </c>
    </row>
    <row r="1397" spans="1:7" x14ac:dyDescent="0.25">
      <c r="A1397" s="81" t="s">
        <v>306</v>
      </c>
      <c r="B1397" s="81"/>
      <c r="C1397" s="81"/>
      <c r="D1397" s="81"/>
      <c r="E1397" s="81"/>
      <c r="F1397" s="81"/>
      <c r="G1397" s="55">
        <v>233.65</v>
      </c>
    </row>
    <row r="1398" spans="1:7" x14ac:dyDescent="0.25">
      <c r="A1398" s="81" t="s">
        <v>307</v>
      </c>
      <c r="B1398" s="81"/>
      <c r="C1398" s="81"/>
      <c r="D1398" s="81"/>
      <c r="E1398" s="81"/>
      <c r="F1398" s="81"/>
      <c r="G1398" s="55">
        <v>363.54</v>
      </c>
    </row>
    <row r="1399" spans="1:7" x14ac:dyDescent="0.25">
      <c r="A1399" s="81" t="s">
        <v>308</v>
      </c>
      <c r="B1399" s="81"/>
      <c r="C1399" s="81"/>
      <c r="D1399" s="81"/>
      <c r="E1399" s="81"/>
      <c r="F1399" s="81"/>
      <c r="G1399" s="55">
        <v>0</v>
      </c>
    </row>
    <row r="1400" spans="1:7" x14ac:dyDescent="0.25">
      <c r="A1400" s="81" t="s">
        <v>309</v>
      </c>
      <c r="B1400" s="81"/>
      <c r="C1400" s="81"/>
      <c r="D1400" s="81"/>
      <c r="E1400" s="81"/>
      <c r="F1400" s="81"/>
      <c r="G1400" s="55">
        <v>97.32</v>
      </c>
    </row>
    <row r="1401" spans="1:7" x14ac:dyDescent="0.25">
      <c r="A1401" s="81" t="s">
        <v>310</v>
      </c>
      <c r="B1401" s="81"/>
      <c r="C1401" s="81"/>
      <c r="D1401" s="81"/>
      <c r="E1401" s="81"/>
      <c r="F1401" s="81"/>
      <c r="G1401" s="55">
        <v>0</v>
      </c>
    </row>
    <row r="1402" spans="1:7" x14ac:dyDescent="0.25">
      <c r="A1402" s="81" t="s">
        <v>311</v>
      </c>
      <c r="B1402" s="81"/>
      <c r="C1402" s="81"/>
      <c r="D1402" s="81"/>
      <c r="E1402" s="81"/>
      <c r="F1402" s="81"/>
      <c r="G1402" s="55">
        <v>97.32</v>
      </c>
    </row>
    <row r="1403" spans="1:7" x14ac:dyDescent="0.25">
      <c r="A1403" s="81" t="s">
        <v>312</v>
      </c>
      <c r="B1403" s="81"/>
      <c r="C1403" s="81"/>
      <c r="D1403" s="81"/>
      <c r="E1403" s="81"/>
      <c r="F1403" s="81"/>
      <c r="G1403" s="104">
        <v>460.85</v>
      </c>
    </row>
    <row r="1404" spans="1:7" x14ac:dyDescent="0.25">
      <c r="A1404" s="81" t="s">
        <v>313</v>
      </c>
      <c r="B1404" s="81"/>
      <c r="C1404" s="81"/>
      <c r="D1404" s="81"/>
      <c r="E1404" s="81"/>
      <c r="F1404" s="81"/>
      <c r="G1404" s="55">
        <v>1</v>
      </c>
    </row>
    <row r="1405" spans="1:7" x14ac:dyDescent="0.25">
      <c r="A1405" s="81" t="s">
        <v>314</v>
      </c>
      <c r="B1405" s="81"/>
      <c r="C1405" s="81"/>
      <c r="D1405" s="81"/>
      <c r="E1405" s="81"/>
      <c r="F1405" s="81"/>
      <c r="G1405" s="55">
        <f>G1403*G1404</f>
        <v>460.85</v>
      </c>
    </row>
    <row r="1406" spans="1:7" x14ac:dyDescent="0.25">
      <c r="A1406" s="82"/>
      <c r="B1406" s="82"/>
      <c r="C1406" s="82"/>
      <c r="D1406" s="82"/>
      <c r="E1406" s="82"/>
      <c r="F1406" s="82"/>
      <c r="G1406" s="82"/>
    </row>
    <row r="1407" spans="1:7" ht="51" x14ac:dyDescent="0.25">
      <c r="A1407" s="46" t="s">
        <v>643</v>
      </c>
      <c r="B1407" s="46" t="s">
        <v>269</v>
      </c>
      <c r="C1407" s="52" t="s">
        <v>110</v>
      </c>
      <c r="D1407" s="52" t="s">
        <v>3</v>
      </c>
      <c r="E1407" s="53"/>
      <c r="F1407" s="49"/>
      <c r="G1407" s="49"/>
    </row>
    <row r="1408" spans="1:7" ht="63.75" x14ac:dyDescent="0.25">
      <c r="A1408" s="54">
        <v>38083</v>
      </c>
      <c r="B1408" s="47" t="s">
        <v>524</v>
      </c>
      <c r="C1408" s="48" t="s">
        <v>302</v>
      </c>
      <c r="D1408" s="48" t="s">
        <v>3</v>
      </c>
      <c r="E1408" s="53">
        <v>9</v>
      </c>
      <c r="F1408" s="102">
        <v>30.34</v>
      </c>
      <c r="G1408" s="102">
        <v>273.06</v>
      </c>
    </row>
    <row r="1409" spans="1:7" ht="25.5" x14ac:dyDescent="0.25">
      <c r="A1409" s="54">
        <v>38104</v>
      </c>
      <c r="B1409" s="47" t="s">
        <v>525</v>
      </c>
      <c r="C1409" s="48" t="s">
        <v>302</v>
      </c>
      <c r="D1409" s="48" t="s">
        <v>3</v>
      </c>
      <c r="E1409" s="53">
        <v>9</v>
      </c>
      <c r="F1409" s="102">
        <v>27.32</v>
      </c>
      <c r="G1409" s="102">
        <v>245.88</v>
      </c>
    </row>
    <row r="1410" spans="1:7" ht="38.25" x14ac:dyDescent="0.25">
      <c r="A1410" s="54" t="s">
        <v>458</v>
      </c>
      <c r="B1410" s="47" t="s">
        <v>459</v>
      </c>
      <c r="C1410" s="48" t="s">
        <v>110</v>
      </c>
      <c r="D1410" s="48" t="s">
        <v>293</v>
      </c>
      <c r="E1410" s="53">
        <v>1.86</v>
      </c>
      <c r="F1410" s="102">
        <v>12.88</v>
      </c>
      <c r="G1410" s="102">
        <v>23.9</v>
      </c>
    </row>
    <row r="1411" spans="1:7" ht="38.25" x14ac:dyDescent="0.25">
      <c r="A1411" s="54" t="s">
        <v>328</v>
      </c>
      <c r="B1411" s="47" t="s">
        <v>329</v>
      </c>
      <c r="C1411" s="48" t="s">
        <v>110</v>
      </c>
      <c r="D1411" s="48" t="s">
        <v>293</v>
      </c>
      <c r="E1411" s="53">
        <v>1.86</v>
      </c>
      <c r="F1411" s="102">
        <v>16.57</v>
      </c>
      <c r="G1411" s="102">
        <v>30.75</v>
      </c>
    </row>
    <row r="1412" spans="1:7" x14ac:dyDescent="0.25">
      <c r="A1412" s="81" t="s">
        <v>305</v>
      </c>
      <c r="B1412" s="81"/>
      <c r="C1412" s="81"/>
      <c r="D1412" s="81"/>
      <c r="E1412" s="81"/>
      <c r="F1412" s="81"/>
      <c r="G1412" s="55">
        <v>4.32</v>
      </c>
    </row>
    <row r="1413" spans="1:7" x14ac:dyDescent="0.25">
      <c r="A1413" s="81" t="s">
        <v>306</v>
      </c>
      <c r="B1413" s="81"/>
      <c r="C1413" s="81"/>
      <c r="D1413" s="81"/>
      <c r="E1413" s="81"/>
      <c r="F1413" s="81"/>
      <c r="G1413" s="55">
        <v>59.41</v>
      </c>
    </row>
    <row r="1414" spans="1:7" x14ac:dyDescent="0.25">
      <c r="A1414" s="81" t="s">
        <v>307</v>
      </c>
      <c r="B1414" s="81"/>
      <c r="C1414" s="81"/>
      <c r="D1414" s="81"/>
      <c r="E1414" s="81"/>
      <c r="F1414" s="81"/>
      <c r="G1414" s="55">
        <v>63.73</v>
      </c>
    </row>
    <row r="1415" spans="1:7" x14ac:dyDescent="0.25">
      <c r="A1415" s="81" t="s">
        <v>308</v>
      </c>
      <c r="B1415" s="81"/>
      <c r="C1415" s="81"/>
      <c r="D1415" s="81"/>
      <c r="E1415" s="81"/>
      <c r="F1415" s="81"/>
      <c r="G1415" s="55">
        <v>0</v>
      </c>
    </row>
    <row r="1416" spans="1:7" x14ac:dyDescent="0.25">
      <c r="A1416" s="81" t="s">
        <v>309</v>
      </c>
      <c r="B1416" s="81"/>
      <c r="C1416" s="81"/>
      <c r="D1416" s="81"/>
      <c r="E1416" s="81"/>
      <c r="F1416" s="81"/>
      <c r="G1416" s="55">
        <v>17.059999999999999</v>
      </c>
    </row>
    <row r="1417" spans="1:7" x14ac:dyDescent="0.25">
      <c r="A1417" s="81" t="s">
        <v>310</v>
      </c>
      <c r="B1417" s="81"/>
      <c r="C1417" s="81"/>
      <c r="D1417" s="81"/>
      <c r="E1417" s="81"/>
      <c r="F1417" s="81"/>
      <c r="G1417" s="55">
        <v>0</v>
      </c>
    </row>
    <row r="1418" spans="1:7" x14ac:dyDescent="0.25">
      <c r="A1418" s="81" t="s">
        <v>311</v>
      </c>
      <c r="B1418" s="81"/>
      <c r="C1418" s="81"/>
      <c r="D1418" s="81"/>
      <c r="E1418" s="81"/>
      <c r="F1418" s="81"/>
      <c r="G1418" s="55">
        <v>17.059999999999999</v>
      </c>
    </row>
    <row r="1419" spans="1:7" x14ac:dyDescent="0.25">
      <c r="A1419" s="81" t="s">
        <v>312</v>
      </c>
      <c r="B1419" s="81"/>
      <c r="C1419" s="81"/>
      <c r="D1419" s="81"/>
      <c r="E1419" s="81"/>
      <c r="F1419" s="81"/>
      <c r="G1419" s="104">
        <v>80.790000000000006</v>
      </c>
    </row>
    <row r="1420" spans="1:7" x14ac:dyDescent="0.25">
      <c r="A1420" s="81" t="s">
        <v>313</v>
      </c>
      <c r="B1420" s="81"/>
      <c r="C1420" s="81"/>
      <c r="D1420" s="81"/>
      <c r="E1420" s="81"/>
      <c r="F1420" s="81"/>
      <c r="G1420" s="55">
        <v>9</v>
      </c>
    </row>
    <row r="1421" spans="1:7" x14ac:dyDescent="0.25">
      <c r="A1421" s="81" t="s">
        <v>314</v>
      </c>
      <c r="B1421" s="81"/>
      <c r="C1421" s="81"/>
      <c r="D1421" s="81"/>
      <c r="E1421" s="81"/>
      <c r="F1421" s="81"/>
      <c r="G1421" s="55">
        <f>G1419*G1420</f>
        <v>727.11</v>
      </c>
    </row>
    <row r="1422" spans="1:7" x14ac:dyDescent="0.25">
      <c r="A1422" s="82"/>
      <c r="B1422" s="82"/>
      <c r="C1422" s="82"/>
      <c r="D1422" s="82"/>
      <c r="E1422" s="82"/>
      <c r="F1422" s="82"/>
      <c r="G1422" s="82"/>
    </row>
    <row r="1423" spans="1:7" ht="25.5" x14ac:dyDescent="0.25">
      <c r="A1423" s="46" t="s">
        <v>644</v>
      </c>
      <c r="B1423" s="46" t="s">
        <v>271</v>
      </c>
      <c r="C1423" s="52" t="s">
        <v>110</v>
      </c>
      <c r="D1423" s="52" t="s">
        <v>3</v>
      </c>
      <c r="E1423" s="53"/>
      <c r="F1423" s="49"/>
      <c r="G1423" s="49"/>
    </row>
    <row r="1424" spans="1:7" ht="38.25" x14ac:dyDescent="0.25">
      <c r="A1424" s="54" t="s">
        <v>458</v>
      </c>
      <c r="B1424" s="47" t="s">
        <v>459</v>
      </c>
      <c r="C1424" s="48" t="s">
        <v>110</v>
      </c>
      <c r="D1424" s="48" t="s">
        <v>293</v>
      </c>
      <c r="E1424" s="53">
        <v>0.3</v>
      </c>
      <c r="F1424" s="102">
        <v>12.88</v>
      </c>
      <c r="G1424" s="102">
        <v>3.86</v>
      </c>
    </row>
    <row r="1425" spans="1:7" ht="38.25" x14ac:dyDescent="0.25">
      <c r="A1425" s="54" t="s">
        <v>328</v>
      </c>
      <c r="B1425" s="47" t="s">
        <v>329</v>
      </c>
      <c r="C1425" s="48" t="s">
        <v>110</v>
      </c>
      <c r="D1425" s="48" t="s">
        <v>293</v>
      </c>
      <c r="E1425" s="53">
        <v>0.3</v>
      </c>
      <c r="F1425" s="102">
        <v>16.57</v>
      </c>
      <c r="G1425" s="102">
        <v>4.97</v>
      </c>
    </row>
    <row r="1426" spans="1:7" ht="127.5" x14ac:dyDescent="0.25">
      <c r="A1426" s="54" t="s">
        <v>526</v>
      </c>
      <c r="B1426" s="47" t="s">
        <v>527</v>
      </c>
      <c r="C1426" s="48" t="s">
        <v>302</v>
      </c>
      <c r="D1426" s="48" t="s">
        <v>3</v>
      </c>
      <c r="E1426" s="53">
        <v>1</v>
      </c>
      <c r="F1426" s="102">
        <v>24.23</v>
      </c>
      <c r="G1426" s="102">
        <v>24.23</v>
      </c>
    </row>
    <row r="1427" spans="1:7" x14ac:dyDescent="0.25">
      <c r="A1427" s="81" t="s">
        <v>305</v>
      </c>
      <c r="B1427" s="81"/>
      <c r="C1427" s="81"/>
      <c r="D1427" s="81"/>
      <c r="E1427" s="81"/>
      <c r="F1427" s="81"/>
      <c r="G1427" s="55">
        <v>6.29</v>
      </c>
    </row>
    <row r="1428" spans="1:7" x14ac:dyDescent="0.25">
      <c r="A1428" s="81" t="s">
        <v>306</v>
      </c>
      <c r="B1428" s="81"/>
      <c r="C1428" s="81"/>
      <c r="D1428" s="81"/>
      <c r="E1428" s="81"/>
      <c r="F1428" s="81"/>
      <c r="G1428" s="55">
        <v>26.78</v>
      </c>
    </row>
    <row r="1429" spans="1:7" x14ac:dyDescent="0.25">
      <c r="A1429" s="81" t="s">
        <v>307</v>
      </c>
      <c r="B1429" s="81"/>
      <c r="C1429" s="81"/>
      <c r="D1429" s="81"/>
      <c r="E1429" s="81"/>
      <c r="F1429" s="81"/>
      <c r="G1429" s="55">
        <v>33.06</v>
      </c>
    </row>
    <row r="1430" spans="1:7" x14ac:dyDescent="0.25">
      <c r="A1430" s="81" t="s">
        <v>308</v>
      </c>
      <c r="B1430" s="81"/>
      <c r="C1430" s="81"/>
      <c r="D1430" s="81"/>
      <c r="E1430" s="81"/>
      <c r="F1430" s="81"/>
      <c r="G1430" s="55">
        <v>0</v>
      </c>
    </row>
    <row r="1431" spans="1:7" x14ac:dyDescent="0.25">
      <c r="A1431" s="81" t="s">
        <v>309</v>
      </c>
      <c r="B1431" s="81"/>
      <c r="C1431" s="81"/>
      <c r="D1431" s="81"/>
      <c r="E1431" s="81"/>
      <c r="F1431" s="81"/>
      <c r="G1431" s="55">
        <v>8.85</v>
      </c>
    </row>
    <row r="1432" spans="1:7" x14ac:dyDescent="0.25">
      <c r="A1432" s="81" t="s">
        <v>310</v>
      </c>
      <c r="B1432" s="81"/>
      <c r="C1432" s="81"/>
      <c r="D1432" s="81"/>
      <c r="E1432" s="81"/>
      <c r="F1432" s="81"/>
      <c r="G1432" s="55">
        <v>0</v>
      </c>
    </row>
    <row r="1433" spans="1:7" x14ac:dyDescent="0.25">
      <c r="A1433" s="81" t="s">
        <v>311</v>
      </c>
      <c r="B1433" s="81"/>
      <c r="C1433" s="81"/>
      <c r="D1433" s="81"/>
      <c r="E1433" s="81"/>
      <c r="F1433" s="81"/>
      <c r="G1433" s="55">
        <v>8.85</v>
      </c>
    </row>
    <row r="1434" spans="1:7" x14ac:dyDescent="0.25">
      <c r="A1434" s="81" t="s">
        <v>312</v>
      </c>
      <c r="B1434" s="81"/>
      <c r="C1434" s="81"/>
      <c r="D1434" s="81"/>
      <c r="E1434" s="81"/>
      <c r="F1434" s="81"/>
      <c r="G1434" s="104">
        <v>41.92</v>
      </c>
    </row>
    <row r="1435" spans="1:7" x14ac:dyDescent="0.25">
      <c r="A1435" s="81" t="s">
        <v>313</v>
      </c>
      <c r="B1435" s="81"/>
      <c r="C1435" s="81"/>
      <c r="D1435" s="81"/>
      <c r="E1435" s="81"/>
      <c r="F1435" s="81"/>
      <c r="G1435" s="55">
        <v>1</v>
      </c>
    </row>
    <row r="1436" spans="1:7" x14ac:dyDescent="0.25">
      <c r="A1436" s="81" t="s">
        <v>314</v>
      </c>
      <c r="B1436" s="81"/>
      <c r="C1436" s="81"/>
      <c r="D1436" s="81"/>
      <c r="E1436" s="81"/>
      <c r="F1436" s="81"/>
      <c r="G1436" s="55">
        <f>G1434*G1435</f>
        <v>41.92</v>
      </c>
    </row>
    <row r="1437" spans="1:7" x14ac:dyDescent="0.25">
      <c r="A1437" s="82"/>
      <c r="B1437" s="82"/>
      <c r="C1437" s="82"/>
      <c r="D1437" s="82"/>
      <c r="E1437" s="82"/>
      <c r="F1437" s="82"/>
      <c r="G1437" s="82"/>
    </row>
    <row r="1438" spans="1:7" ht="51" x14ac:dyDescent="0.25">
      <c r="A1438" s="46" t="s">
        <v>645</v>
      </c>
      <c r="B1438" s="46" t="s">
        <v>273</v>
      </c>
      <c r="C1438" s="52" t="s">
        <v>110</v>
      </c>
      <c r="D1438" s="52" t="s">
        <v>3</v>
      </c>
      <c r="E1438" s="53"/>
      <c r="F1438" s="49"/>
      <c r="G1438" s="49"/>
    </row>
    <row r="1439" spans="1:7" ht="51" x14ac:dyDescent="0.25">
      <c r="A1439" s="54" t="s">
        <v>528</v>
      </c>
      <c r="B1439" s="47" t="s">
        <v>273</v>
      </c>
      <c r="C1439" s="48" t="s">
        <v>451</v>
      </c>
      <c r="D1439" s="48" t="s">
        <v>529</v>
      </c>
      <c r="E1439" s="53">
        <v>18</v>
      </c>
      <c r="F1439" s="102">
        <v>12</v>
      </c>
      <c r="G1439" s="102">
        <v>216</v>
      </c>
    </row>
    <row r="1440" spans="1:7" x14ac:dyDescent="0.25">
      <c r="A1440" s="81" t="s">
        <v>305</v>
      </c>
      <c r="B1440" s="81"/>
      <c r="C1440" s="81"/>
      <c r="D1440" s="81"/>
      <c r="E1440" s="81"/>
      <c r="F1440" s="81"/>
      <c r="G1440" s="55">
        <v>0</v>
      </c>
    </row>
    <row r="1441" spans="1:7" x14ac:dyDescent="0.25">
      <c r="A1441" s="81" t="s">
        <v>306</v>
      </c>
      <c r="B1441" s="81"/>
      <c r="C1441" s="81"/>
      <c r="D1441" s="81"/>
      <c r="E1441" s="81"/>
      <c r="F1441" s="81"/>
      <c r="G1441" s="55">
        <v>12</v>
      </c>
    </row>
    <row r="1442" spans="1:7" x14ac:dyDescent="0.25">
      <c r="A1442" s="81" t="s">
        <v>307</v>
      </c>
      <c r="B1442" s="81"/>
      <c r="C1442" s="81"/>
      <c r="D1442" s="81"/>
      <c r="E1442" s="81"/>
      <c r="F1442" s="81"/>
      <c r="G1442" s="55">
        <v>12</v>
      </c>
    </row>
    <row r="1443" spans="1:7" x14ac:dyDescent="0.25">
      <c r="A1443" s="81" t="s">
        <v>308</v>
      </c>
      <c r="B1443" s="81"/>
      <c r="C1443" s="81"/>
      <c r="D1443" s="81"/>
      <c r="E1443" s="81"/>
      <c r="F1443" s="81"/>
      <c r="G1443" s="55">
        <v>0</v>
      </c>
    </row>
    <row r="1444" spans="1:7" x14ac:dyDescent="0.25">
      <c r="A1444" s="81" t="s">
        <v>309</v>
      </c>
      <c r="B1444" s="81"/>
      <c r="C1444" s="81"/>
      <c r="D1444" s="81"/>
      <c r="E1444" s="81"/>
      <c r="F1444" s="81"/>
      <c r="G1444" s="55">
        <v>3.21</v>
      </c>
    </row>
    <row r="1445" spans="1:7" x14ac:dyDescent="0.25">
      <c r="A1445" s="81" t="s">
        <v>310</v>
      </c>
      <c r="B1445" s="81"/>
      <c r="C1445" s="81"/>
      <c r="D1445" s="81"/>
      <c r="E1445" s="81"/>
      <c r="F1445" s="81"/>
      <c r="G1445" s="55">
        <v>0</v>
      </c>
    </row>
    <row r="1446" spans="1:7" x14ac:dyDescent="0.25">
      <c r="A1446" s="81" t="s">
        <v>311</v>
      </c>
      <c r="B1446" s="81"/>
      <c r="C1446" s="81"/>
      <c r="D1446" s="81"/>
      <c r="E1446" s="81"/>
      <c r="F1446" s="81"/>
      <c r="G1446" s="55">
        <v>3.21</v>
      </c>
    </row>
    <row r="1447" spans="1:7" x14ac:dyDescent="0.25">
      <c r="A1447" s="81" t="s">
        <v>312</v>
      </c>
      <c r="B1447" s="81"/>
      <c r="C1447" s="81"/>
      <c r="D1447" s="81"/>
      <c r="E1447" s="81"/>
      <c r="F1447" s="81"/>
      <c r="G1447" s="104">
        <v>15.21</v>
      </c>
    </row>
    <row r="1448" spans="1:7" x14ac:dyDescent="0.25">
      <c r="A1448" s="81" t="s">
        <v>313</v>
      </c>
      <c r="B1448" s="81"/>
      <c r="C1448" s="81"/>
      <c r="D1448" s="81"/>
      <c r="E1448" s="81"/>
      <c r="F1448" s="81"/>
      <c r="G1448" s="55">
        <v>18</v>
      </c>
    </row>
    <row r="1449" spans="1:7" x14ac:dyDescent="0.25">
      <c r="A1449" s="81" t="s">
        <v>314</v>
      </c>
      <c r="B1449" s="81"/>
      <c r="C1449" s="81"/>
      <c r="D1449" s="81"/>
      <c r="E1449" s="81"/>
      <c r="F1449" s="81"/>
      <c r="G1449" s="55">
        <f>G1447*G1448</f>
        <v>273.78000000000003</v>
      </c>
    </row>
    <row r="1450" spans="1:7" x14ac:dyDescent="0.25">
      <c r="A1450" s="82"/>
      <c r="B1450" s="82"/>
      <c r="C1450" s="82"/>
      <c r="D1450" s="82"/>
      <c r="E1450" s="82"/>
      <c r="F1450" s="82"/>
      <c r="G1450" s="82"/>
    </row>
    <row r="1451" spans="1:7" ht="38.25" x14ac:dyDescent="0.25">
      <c r="A1451" s="46" t="s">
        <v>646</v>
      </c>
      <c r="B1451" s="46" t="s">
        <v>275</v>
      </c>
      <c r="C1451" s="52" t="s">
        <v>110</v>
      </c>
      <c r="D1451" s="52" t="s">
        <v>3</v>
      </c>
      <c r="E1451" s="53"/>
      <c r="F1451" s="49"/>
      <c r="G1451" s="49"/>
    </row>
    <row r="1452" spans="1:7" ht="38.25" x14ac:dyDescent="0.25">
      <c r="A1452" s="54" t="s">
        <v>458</v>
      </c>
      <c r="B1452" s="47" t="s">
        <v>459</v>
      </c>
      <c r="C1452" s="48" t="s">
        <v>110</v>
      </c>
      <c r="D1452" s="48" t="s">
        <v>293</v>
      </c>
      <c r="E1452" s="53">
        <v>0.54</v>
      </c>
      <c r="F1452" s="102">
        <v>12.88</v>
      </c>
      <c r="G1452" s="102">
        <v>6.96</v>
      </c>
    </row>
    <row r="1453" spans="1:7" ht="38.25" x14ac:dyDescent="0.25">
      <c r="A1453" s="54" t="s">
        <v>328</v>
      </c>
      <c r="B1453" s="47" t="s">
        <v>329</v>
      </c>
      <c r="C1453" s="48" t="s">
        <v>110</v>
      </c>
      <c r="D1453" s="48" t="s">
        <v>293</v>
      </c>
      <c r="E1453" s="53">
        <v>0.54</v>
      </c>
      <c r="F1453" s="102">
        <v>16.57</v>
      </c>
      <c r="G1453" s="102">
        <v>8.9499999999999993</v>
      </c>
    </row>
    <row r="1454" spans="1:7" ht="25.5" x14ac:dyDescent="0.25">
      <c r="A1454" s="54" t="s">
        <v>530</v>
      </c>
      <c r="B1454" s="47" t="s">
        <v>531</v>
      </c>
      <c r="C1454" s="48" t="s">
        <v>302</v>
      </c>
      <c r="D1454" s="48" t="s">
        <v>3</v>
      </c>
      <c r="E1454" s="53">
        <v>36</v>
      </c>
      <c r="F1454" s="102">
        <v>2.25</v>
      </c>
      <c r="G1454" s="102">
        <v>81</v>
      </c>
    </row>
    <row r="1455" spans="1:7" x14ac:dyDescent="0.25">
      <c r="A1455" s="81" t="s">
        <v>305</v>
      </c>
      <c r="B1455" s="81"/>
      <c r="C1455" s="81"/>
      <c r="D1455" s="81"/>
      <c r="E1455" s="81"/>
      <c r="F1455" s="81"/>
      <c r="G1455" s="55">
        <v>0.31</v>
      </c>
    </row>
    <row r="1456" spans="1:7" x14ac:dyDescent="0.25">
      <c r="A1456" s="81" t="s">
        <v>306</v>
      </c>
      <c r="B1456" s="81"/>
      <c r="C1456" s="81"/>
      <c r="D1456" s="81"/>
      <c r="E1456" s="81"/>
      <c r="F1456" s="81"/>
      <c r="G1456" s="55">
        <v>2.38</v>
      </c>
    </row>
    <row r="1457" spans="1:7" x14ac:dyDescent="0.25">
      <c r="A1457" s="81" t="s">
        <v>307</v>
      </c>
      <c r="B1457" s="81"/>
      <c r="C1457" s="81"/>
      <c r="D1457" s="81"/>
      <c r="E1457" s="81"/>
      <c r="F1457" s="81"/>
      <c r="G1457" s="55">
        <v>2.69</v>
      </c>
    </row>
    <row r="1458" spans="1:7" x14ac:dyDescent="0.25">
      <c r="A1458" s="81" t="s">
        <v>308</v>
      </c>
      <c r="B1458" s="81"/>
      <c r="C1458" s="81"/>
      <c r="D1458" s="81"/>
      <c r="E1458" s="81"/>
      <c r="F1458" s="81"/>
      <c r="G1458" s="55">
        <v>0</v>
      </c>
    </row>
    <row r="1459" spans="1:7" x14ac:dyDescent="0.25">
      <c r="A1459" s="81" t="s">
        <v>309</v>
      </c>
      <c r="B1459" s="81"/>
      <c r="C1459" s="81"/>
      <c r="D1459" s="81"/>
      <c r="E1459" s="81"/>
      <c r="F1459" s="81"/>
      <c r="G1459" s="55">
        <v>0.72</v>
      </c>
    </row>
    <row r="1460" spans="1:7" x14ac:dyDescent="0.25">
      <c r="A1460" s="81" t="s">
        <v>310</v>
      </c>
      <c r="B1460" s="81"/>
      <c r="C1460" s="81"/>
      <c r="D1460" s="81"/>
      <c r="E1460" s="81"/>
      <c r="F1460" s="81"/>
      <c r="G1460" s="55">
        <v>0</v>
      </c>
    </row>
    <row r="1461" spans="1:7" x14ac:dyDescent="0.25">
      <c r="A1461" s="81" t="s">
        <v>311</v>
      </c>
      <c r="B1461" s="81"/>
      <c r="C1461" s="81"/>
      <c r="D1461" s="81"/>
      <c r="E1461" s="81"/>
      <c r="F1461" s="81"/>
      <c r="G1461" s="55">
        <v>0.72</v>
      </c>
    </row>
    <row r="1462" spans="1:7" x14ac:dyDescent="0.25">
      <c r="A1462" s="81" t="s">
        <v>312</v>
      </c>
      <c r="B1462" s="81"/>
      <c r="C1462" s="81"/>
      <c r="D1462" s="81"/>
      <c r="E1462" s="81"/>
      <c r="F1462" s="81"/>
      <c r="G1462" s="104">
        <v>3.41</v>
      </c>
    </row>
    <row r="1463" spans="1:7" x14ac:dyDescent="0.25">
      <c r="A1463" s="81" t="s">
        <v>313</v>
      </c>
      <c r="B1463" s="81"/>
      <c r="C1463" s="81"/>
      <c r="D1463" s="81"/>
      <c r="E1463" s="81"/>
      <c r="F1463" s="81"/>
      <c r="G1463" s="55">
        <v>36</v>
      </c>
    </row>
    <row r="1464" spans="1:7" x14ac:dyDescent="0.25">
      <c r="A1464" s="81" t="s">
        <v>314</v>
      </c>
      <c r="B1464" s="81"/>
      <c r="C1464" s="81"/>
      <c r="D1464" s="81"/>
      <c r="E1464" s="81"/>
      <c r="F1464" s="81"/>
      <c r="G1464" s="55">
        <f>G1462*G1463</f>
        <v>122.76</v>
      </c>
    </row>
    <row r="1465" spans="1:7" x14ac:dyDescent="0.25">
      <c r="A1465" s="82"/>
      <c r="B1465" s="82"/>
      <c r="C1465" s="82"/>
      <c r="D1465" s="82"/>
      <c r="E1465" s="82"/>
      <c r="F1465" s="82"/>
      <c r="G1465" s="82"/>
    </row>
    <row r="1466" spans="1:7" ht="25.5" x14ac:dyDescent="0.25">
      <c r="A1466" s="46" t="s">
        <v>647</v>
      </c>
      <c r="B1466" s="46" t="s">
        <v>277</v>
      </c>
      <c r="C1466" s="52" t="s">
        <v>110</v>
      </c>
      <c r="D1466" s="52" t="s">
        <v>3</v>
      </c>
      <c r="E1466" s="53"/>
      <c r="F1466" s="49"/>
      <c r="G1466" s="49"/>
    </row>
    <row r="1467" spans="1:7" ht="25.5" x14ac:dyDescent="0.25">
      <c r="A1467" s="54">
        <v>39605</v>
      </c>
      <c r="B1467" s="47" t="s">
        <v>532</v>
      </c>
      <c r="C1467" s="48" t="s">
        <v>302</v>
      </c>
      <c r="D1467" s="48" t="s">
        <v>3</v>
      </c>
      <c r="E1467" s="53">
        <v>18</v>
      </c>
      <c r="F1467" s="102">
        <v>13.12</v>
      </c>
      <c r="G1467" s="102">
        <v>236.16</v>
      </c>
    </row>
    <row r="1468" spans="1:7" ht="38.25" x14ac:dyDescent="0.25">
      <c r="A1468" s="54" t="s">
        <v>458</v>
      </c>
      <c r="B1468" s="47" t="s">
        <v>459</v>
      </c>
      <c r="C1468" s="48" t="s">
        <v>110</v>
      </c>
      <c r="D1468" s="48" t="s">
        <v>293</v>
      </c>
      <c r="E1468" s="53">
        <v>0.05</v>
      </c>
      <c r="F1468" s="102">
        <v>12.88</v>
      </c>
      <c r="G1468" s="102">
        <v>0.65</v>
      </c>
    </row>
    <row r="1469" spans="1:7" x14ac:dyDescent="0.25">
      <c r="A1469" s="81" t="s">
        <v>305</v>
      </c>
      <c r="B1469" s="81"/>
      <c r="C1469" s="81"/>
      <c r="D1469" s="81"/>
      <c r="E1469" s="81"/>
      <c r="F1469" s="81"/>
      <c r="G1469" s="55">
        <v>0.02</v>
      </c>
    </row>
    <row r="1470" spans="1:7" x14ac:dyDescent="0.25">
      <c r="A1470" s="81" t="s">
        <v>306</v>
      </c>
      <c r="B1470" s="81"/>
      <c r="C1470" s="81"/>
      <c r="D1470" s="81"/>
      <c r="E1470" s="81"/>
      <c r="F1470" s="81"/>
      <c r="G1470" s="55">
        <v>13.13</v>
      </c>
    </row>
    <row r="1471" spans="1:7" x14ac:dyDescent="0.25">
      <c r="A1471" s="81" t="s">
        <v>307</v>
      </c>
      <c r="B1471" s="81"/>
      <c r="C1471" s="81"/>
      <c r="D1471" s="81"/>
      <c r="E1471" s="81"/>
      <c r="F1471" s="81"/>
      <c r="G1471" s="55">
        <v>13.16</v>
      </c>
    </row>
    <row r="1472" spans="1:7" x14ac:dyDescent="0.25">
      <c r="A1472" s="81" t="s">
        <v>308</v>
      </c>
      <c r="B1472" s="81"/>
      <c r="C1472" s="81"/>
      <c r="D1472" s="81"/>
      <c r="E1472" s="81"/>
      <c r="F1472" s="81"/>
      <c r="G1472" s="55">
        <v>0</v>
      </c>
    </row>
    <row r="1473" spans="1:7" x14ac:dyDescent="0.25">
      <c r="A1473" s="81" t="s">
        <v>309</v>
      </c>
      <c r="B1473" s="81"/>
      <c r="C1473" s="81"/>
      <c r="D1473" s="81"/>
      <c r="E1473" s="81"/>
      <c r="F1473" s="81"/>
      <c r="G1473" s="55">
        <v>3.52</v>
      </c>
    </row>
    <row r="1474" spans="1:7" x14ac:dyDescent="0.25">
      <c r="A1474" s="81" t="s">
        <v>310</v>
      </c>
      <c r="B1474" s="81"/>
      <c r="C1474" s="81"/>
      <c r="D1474" s="81"/>
      <c r="E1474" s="81"/>
      <c r="F1474" s="81"/>
      <c r="G1474" s="55">
        <v>0</v>
      </c>
    </row>
    <row r="1475" spans="1:7" x14ac:dyDescent="0.25">
      <c r="A1475" s="81" t="s">
        <v>311</v>
      </c>
      <c r="B1475" s="81"/>
      <c r="C1475" s="81"/>
      <c r="D1475" s="81"/>
      <c r="E1475" s="81"/>
      <c r="F1475" s="81"/>
      <c r="G1475" s="55">
        <v>3.52</v>
      </c>
    </row>
    <row r="1476" spans="1:7" x14ac:dyDescent="0.25">
      <c r="A1476" s="81" t="s">
        <v>312</v>
      </c>
      <c r="B1476" s="81"/>
      <c r="C1476" s="81"/>
      <c r="D1476" s="81"/>
      <c r="E1476" s="81"/>
      <c r="F1476" s="81"/>
      <c r="G1476" s="104">
        <v>16.68</v>
      </c>
    </row>
    <row r="1477" spans="1:7" x14ac:dyDescent="0.25">
      <c r="A1477" s="81" t="s">
        <v>313</v>
      </c>
      <c r="B1477" s="81"/>
      <c r="C1477" s="81"/>
      <c r="D1477" s="81"/>
      <c r="E1477" s="81"/>
      <c r="F1477" s="81"/>
      <c r="G1477" s="55">
        <v>18</v>
      </c>
    </row>
    <row r="1478" spans="1:7" x14ac:dyDescent="0.25">
      <c r="A1478" s="81" t="s">
        <v>314</v>
      </c>
      <c r="B1478" s="81"/>
      <c r="C1478" s="81"/>
      <c r="D1478" s="81"/>
      <c r="E1478" s="81"/>
      <c r="F1478" s="81"/>
      <c r="G1478" s="55">
        <f>G1476*G1477</f>
        <v>300.24</v>
      </c>
    </row>
    <row r="1479" spans="1:7" x14ac:dyDescent="0.25">
      <c r="A1479" s="82"/>
      <c r="B1479" s="82"/>
      <c r="C1479" s="82"/>
      <c r="D1479" s="82"/>
      <c r="E1479" s="82"/>
      <c r="F1479" s="82"/>
      <c r="G1479" s="82"/>
    </row>
    <row r="1480" spans="1:7" x14ac:dyDescent="0.25">
      <c r="A1480" s="74" t="s">
        <v>670</v>
      </c>
      <c r="B1480" s="74"/>
      <c r="C1480" s="74"/>
      <c r="D1480" s="74"/>
      <c r="E1480" s="74"/>
      <c r="F1480" s="74"/>
      <c r="G1480" s="50">
        <f>G1478+G1464+G1449+G1436+G1421+G1405+G1390+G1375+G1360+G1344+G1329+G1314+G1299+G1283+G1267+G1252+G1237+G1223+G1209+G1194+G1179+G1164+G1148</f>
        <v>4058.232</v>
      </c>
    </row>
    <row r="1481" spans="1:7" x14ac:dyDescent="0.25">
      <c r="A1481" s="46">
        <v>6</v>
      </c>
      <c r="B1481" s="75" t="s">
        <v>278</v>
      </c>
      <c r="C1481" s="75"/>
      <c r="D1481" s="75"/>
      <c r="E1481" s="75"/>
      <c r="F1481" s="75"/>
      <c r="G1481" s="75"/>
    </row>
    <row r="1482" spans="1:7" ht="63.75" x14ac:dyDescent="0.25">
      <c r="A1482" s="46" t="s">
        <v>648</v>
      </c>
      <c r="B1482" s="46" t="s">
        <v>186</v>
      </c>
      <c r="C1482" s="52" t="s">
        <v>110</v>
      </c>
      <c r="D1482" s="52" t="s">
        <v>5</v>
      </c>
      <c r="E1482" s="53"/>
      <c r="F1482" s="49"/>
      <c r="G1482" s="49"/>
    </row>
    <row r="1483" spans="1:7" ht="51" x14ac:dyDescent="0.25">
      <c r="A1483" s="54" t="s">
        <v>466</v>
      </c>
      <c r="B1483" s="47" t="s">
        <v>467</v>
      </c>
      <c r="C1483" s="48" t="s">
        <v>110</v>
      </c>
      <c r="D1483" s="48" t="s">
        <v>293</v>
      </c>
      <c r="E1483" s="53">
        <v>0.7</v>
      </c>
      <c r="F1483" s="102">
        <v>12.96</v>
      </c>
      <c r="G1483" s="102">
        <v>9.07</v>
      </c>
    </row>
    <row r="1484" spans="1:7" ht="51" x14ac:dyDescent="0.25">
      <c r="A1484" s="54" t="s">
        <v>468</v>
      </c>
      <c r="B1484" s="47" t="s">
        <v>469</v>
      </c>
      <c r="C1484" s="48" t="s">
        <v>110</v>
      </c>
      <c r="D1484" s="48" t="s">
        <v>293</v>
      </c>
      <c r="E1484" s="53">
        <v>4.49</v>
      </c>
      <c r="F1484" s="102">
        <v>16.59</v>
      </c>
      <c r="G1484" s="102">
        <v>74.489999999999995</v>
      </c>
    </row>
    <row r="1485" spans="1:7" x14ac:dyDescent="0.25">
      <c r="A1485" s="81" t="s">
        <v>305</v>
      </c>
      <c r="B1485" s="81"/>
      <c r="C1485" s="81"/>
      <c r="D1485" s="81"/>
      <c r="E1485" s="81"/>
      <c r="F1485" s="81"/>
      <c r="G1485" s="55">
        <v>6.15</v>
      </c>
    </row>
    <row r="1486" spans="1:7" x14ac:dyDescent="0.25">
      <c r="A1486" s="81" t="s">
        <v>306</v>
      </c>
      <c r="B1486" s="81"/>
      <c r="C1486" s="81"/>
      <c r="D1486" s="81"/>
      <c r="E1486" s="81"/>
      <c r="F1486" s="81"/>
      <c r="G1486" s="55">
        <v>2.21</v>
      </c>
    </row>
    <row r="1487" spans="1:7" x14ac:dyDescent="0.25">
      <c r="A1487" s="81" t="s">
        <v>307</v>
      </c>
      <c r="B1487" s="81"/>
      <c r="C1487" s="81"/>
      <c r="D1487" s="81"/>
      <c r="E1487" s="81"/>
      <c r="F1487" s="81"/>
      <c r="G1487" s="55">
        <v>8.36</v>
      </c>
    </row>
    <row r="1488" spans="1:7" x14ac:dyDescent="0.25">
      <c r="A1488" s="81" t="s">
        <v>308</v>
      </c>
      <c r="B1488" s="81"/>
      <c r="C1488" s="81"/>
      <c r="D1488" s="81"/>
      <c r="E1488" s="81"/>
      <c r="F1488" s="81"/>
      <c r="G1488" s="55">
        <v>0</v>
      </c>
    </row>
    <row r="1489" spans="1:7" x14ac:dyDescent="0.25">
      <c r="A1489" s="81" t="s">
        <v>309</v>
      </c>
      <c r="B1489" s="81"/>
      <c r="C1489" s="81"/>
      <c r="D1489" s="81"/>
      <c r="E1489" s="81"/>
      <c r="F1489" s="81"/>
      <c r="G1489" s="55">
        <v>2.2400000000000002</v>
      </c>
    </row>
    <row r="1490" spans="1:7" x14ac:dyDescent="0.25">
      <c r="A1490" s="81" t="s">
        <v>310</v>
      </c>
      <c r="B1490" s="81"/>
      <c r="C1490" s="81"/>
      <c r="D1490" s="81"/>
      <c r="E1490" s="81"/>
      <c r="F1490" s="81"/>
      <c r="G1490" s="55">
        <v>0</v>
      </c>
    </row>
    <row r="1491" spans="1:7" x14ac:dyDescent="0.25">
      <c r="A1491" s="81" t="s">
        <v>311</v>
      </c>
      <c r="B1491" s="81"/>
      <c r="C1491" s="81"/>
      <c r="D1491" s="81"/>
      <c r="E1491" s="81"/>
      <c r="F1491" s="81"/>
      <c r="G1491" s="55">
        <v>2.2400000000000002</v>
      </c>
    </row>
    <row r="1492" spans="1:7" x14ac:dyDescent="0.25">
      <c r="A1492" s="81" t="s">
        <v>312</v>
      </c>
      <c r="B1492" s="81"/>
      <c r="C1492" s="81"/>
      <c r="D1492" s="81"/>
      <c r="E1492" s="81"/>
      <c r="F1492" s="81"/>
      <c r="G1492" s="104">
        <v>10.59</v>
      </c>
    </row>
    <row r="1493" spans="1:7" x14ac:dyDescent="0.25">
      <c r="A1493" s="81" t="s">
        <v>313</v>
      </c>
      <c r="B1493" s="81"/>
      <c r="C1493" s="81"/>
      <c r="D1493" s="81"/>
      <c r="E1493" s="81"/>
      <c r="F1493" s="81"/>
      <c r="G1493" s="55">
        <v>10</v>
      </c>
    </row>
    <row r="1494" spans="1:7" x14ac:dyDescent="0.25">
      <c r="A1494" s="81" t="s">
        <v>314</v>
      </c>
      <c r="B1494" s="81"/>
      <c r="C1494" s="81"/>
      <c r="D1494" s="81"/>
      <c r="E1494" s="81"/>
      <c r="F1494" s="81"/>
      <c r="G1494" s="55">
        <f>G1492*G1493</f>
        <v>105.9</v>
      </c>
    </row>
    <row r="1495" spans="1:7" x14ac:dyDescent="0.25">
      <c r="A1495" s="82"/>
      <c r="B1495" s="82"/>
      <c r="C1495" s="82"/>
      <c r="D1495" s="82"/>
      <c r="E1495" s="82"/>
      <c r="F1495" s="82"/>
      <c r="G1495" s="82"/>
    </row>
    <row r="1496" spans="1:7" ht="63.75" x14ac:dyDescent="0.25">
      <c r="A1496" s="46" t="s">
        <v>649</v>
      </c>
      <c r="B1496" s="46" t="s">
        <v>188</v>
      </c>
      <c r="C1496" s="52" t="s">
        <v>110</v>
      </c>
      <c r="D1496" s="52" t="s">
        <v>5</v>
      </c>
      <c r="E1496" s="53"/>
      <c r="F1496" s="49"/>
      <c r="G1496" s="49"/>
    </row>
    <row r="1497" spans="1:7" ht="51" x14ac:dyDescent="0.25">
      <c r="A1497" s="54" t="s">
        <v>466</v>
      </c>
      <c r="B1497" s="47" t="s">
        <v>467</v>
      </c>
      <c r="C1497" s="48" t="s">
        <v>110</v>
      </c>
      <c r="D1497" s="48" t="s">
        <v>293</v>
      </c>
      <c r="E1497" s="53">
        <v>0.55000000000000004</v>
      </c>
      <c r="F1497" s="102">
        <v>12.96</v>
      </c>
      <c r="G1497" s="102">
        <v>7.13</v>
      </c>
    </row>
    <row r="1498" spans="1:7" ht="51" x14ac:dyDescent="0.25">
      <c r="A1498" s="54" t="s">
        <v>468</v>
      </c>
      <c r="B1498" s="47" t="s">
        <v>469</v>
      </c>
      <c r="C1498" s="48" t="s">
        <v>110</v>
      </c>
      <c r="D1498" s="48" t="s">
        <v>293</v>
      </c>
      <c r="E1498" s="53">
        <v>3.91</v>
      </c>
      <c r="F1498" s="102">
        <v>16.59</v>
      </c>
      <c r="G1498" s="102">
        <v>64.87</v>
      </c>
    </row>
    <row r="1499" spans="1:7" ht="51" x14ac:dyDescent="0.25">
      <c r="A1499" s="54" t="s">
        <v>470</v>
      </c>
      <c r="B1499" s="47" t="s">
        <v>471</v>
      </c>
      <c r="C1499" s="48" t="s">
        <v>110</v>
      </c>
      <c r="D1499" s="48" t="s">
        <v>118</v>
      </c>
      <c r="E1499" s="53">
        <v>0.03</v>
      </c>
      <c r="F1499" s="102">
        <v>386.19</v>
      </c>
      <c r="G1499" s="102">
        <v>11.59</v>
      </c>
    </row>
    <row r="1500" spans="1:7" x14ac:dyDescent="0.25">
      <c r="A1500" s="81" t="s">
        <v>305</v>
      </c>
      <c r="B1500" s="81"/>
      <c r="C1500" s="81"/>
      <c r="D1500" s="81"/>
      <c r="E1500" s="81"/>
      <c r="F1500" s="81"/>
      <c r="G1500" s="55">
        <v>5.53</v>
      </c>
    </row>
    <row r="1501" spans="1:7" x14ac:dyDescent="0.25">
      <c r="A1501" s="81" t="s">
        <v>306</v>
      </c>
      <c r="B1501" s="81"/>
      <c r="C1501" s="81"/>
      <c r="D1501" s="81"/>
      <c r="E1501" s="81"/>
      <c r="F1501" s="81"/>
      <c r="G1501" s="55">
        <v>2.83</v>
      </c>
    </row>
    <row r="1502" spans="1:7" x14ac:dyDescent="0.25">
      <c r="A1502" s="81" t="s">
        <v>307</v>
      </c>
      <c r="B1502" s="81"/>
      <c r="C1502" s="81"/>
      <c r="D1502" s="81"/>
      <c r="E1502" s="81"/>
      <c r="F1502" s="81"/>
      <c r="G1502" s="55">
        <v>8.36</v>
      </c>
    </row>
    <row r="1503" spans="1:7" x14ac:dyDescent="0.25">
      <c r="A1503" s="81" t="s">
        <v>308</v>
      </c>
      <c r="B1503" s="81"/>
      <c r="C1503" s="81"/>
      <c r="D1503" s="81"/>
      <c r="E1503" s="81"/>
      <c r="F1503" s="81"/>
      <c r="G1503" s="55">
        <v>0</v>
      </c>
    </row>
    <row r="1504" spans="1:7" x14ac:dyDescent="0.25">
      <c r="A1504" s="81" t="s">
        <v>309</v>
      </c>
      <c r="B1504" s="81"/>
      <c r="C1504" s="81"/>
      <c r="D1504" s="81"/>
      <c r="E1504" s="81"/>
      <c r="F1504" s="81"/>
      <c r="G1504" s="55">
        <v>2.2400000000000002</v>
      </c>
    </row>
    <row r="1505" spans="1:7" x14ac:dyDescent="0.25">
      <c r="A1505" s="81" t="s">
        <v>310</v>
      </c>
      <c r="B1505" s="81"/>
      <c r="C1505" s="81"/>
      <c r="D1505" s="81"/>
      <c r="E1505" s="81"/>
      <c r="F1505" s="81"/>
      <c r="G1505" s="55">
        <v>0</v>
      </c>
    </row>
    <row r="1506" spans="1:7" x14ac:dyDescent="0.25">
      <c r="A1506" s="81" t="s">
        <v>311</v>
      </c>
      <c r="B1506" s="81"/>
      <c r="C1506" s="81"/>
      <c r="D1506" s="81"/>
      <c r="E1506" s="81"/>
      <c r="F1506" s="81"/>
      <c r="G1506" s="55">
        <v>2.2400000000000002</v>
      </c>
    </row>
    <row r="1507" spans="1:7" x14ac:dyDescent="0.25">
      <c r="A1507" s="81" t="s">
        <v>312</v>
      </c>
      <c r="B1507" s="81"/>
      <c r="C1507" s="81"/>
      <c r="D1507" s="81"/>
      <c r="E1507" s="81"/>
      <c r="F1507" s="81"/>
      <c r="G1507" s="104">
        <v>10.6</v>
      </c>
    </row>
    <row r="1508" spans="1:7" x14ac:dyDescent="0.25">
      <c r="A1508" s="81" t="s">
        <v>313</v>
      </c>
      <c r="B1508" s="81"/>
      <c r="C1508" s="81"/>
      <c r="D1508" s="81"/>
      <c r="E1508" s="81"/>
      <c r="F1508" s="81"/>
      <c r="G1508" s="55">
        <v>10</v>
      </c>
    </row>
    <row r="1509" spans="1:7" x14ac:dyDescent="0.25">
      <c r="A1509" s="81" t="s">
        <v>314</v>
      </c>
      <c r="B1509" s="81"/>
      <c r="C1509" s="81"/>
      <c r="D1509" s="81"/>
      <c r="E1509" s="81"/>
      <c r="F1509" s="81"/>
      <c r="G1509" s="55">
        <f>G1507*G1508</f>
        <v>106</v>
      </c>
    </row>
    <row r="1510" spans="1:7" x14ac:dyDescent="0.25">
      <c r="A1510" s="82"/>
      <c r="B1510" s="82"/>
      <c r="C1510" s="82"/>
      <c r="D1510" s="82"/>
      <c r="E1510" s="82"/>
      <c r="F1510" s="82"/>
      <c r="G1510" s="82"/>
    </row>
    <row r="1511" spans="1:7" x14ac:dyDescent="0.25">
      <c r="A1511" s="74" t="s">
        <v>669</v>
      </c>
      <c r="B1511" s="74"/>
      <c r="C1511" s="74"/>
      <c r="D1511" s="74"/>
      <c r="E1511" s="74"/>
      <c r="F1511" s="74"/>
      <c r="G1511" s="50">
        <f>G1509+G1494</f>
        <v>211.9</v>
      </c>
    </row>
    <row r="1512" spans="1:7" x14ac:dyDescent="0.25">
      <c r="A1512" s="46">
        <v>7</v>
      </c>
      <c r="B1512" s="75" t="s">
        <v>7</v>
      </c>
      <c r="C1512" s="75"/>
      <c r="D1512" s="75"/>
      <c r="E1512" s="75"/>
      <c r="F1512" s="75"/>
      <c r="G1512" s="75"/>
    </row>
    <row r="1513" spans="1:7" ht="38.25" x14ac:dyDescent="0.25">
      <c r="A1513" s="46" t="s">
        <v>650</v>
      </c>
      <c r="B1513" s="46" t="s">
        <v>280</v>
      </c>
      <c r="C1513" s="52" t="s">
        <v>110</v>
      </c>
      <c r="D1513" s="52" t="s">
        <v>111</v>
      </c>
      <c r="E1513" s="53"/>
      <c r="F1513" s="49"/>
      <c r="G1513" s="49"/>
    </row>
    <row r="1514" spans="1:7" ht="63.75" x14ac:dyDescent="0.25">
      <c r="A1514" s="54">
        <v>10481</v>
      </c>
      <c r="B1514" s="47" t="s">
        <v>533</v>
      </c>
      <c r="C1514" s="48" t="s">
        <v>302</v>
      </c>
      <c r="D1514" s="48" t="s">
        <v>28</v>
      </c>
      <c r="E1514" s="53">
        <v>0.25</v>
      </c>
      <c r="F1514" s="102">
        <v>24.63</v>
      </c>
      <c r="G1514" s="102">
        <v>6.21</v>
      </c>
    </row>
    <row r="1515" spans="1:7" ht="51" x14ac:dyDescent="0.25">
      <c r="A1515" s="54">
        <v>3767</v>
      </c>
      <c r="B1515" s="47" t="s">
        <v>534</v>
      </c>
      <c r="C1515" s="48" t="s">
        <v>302</v>
      </c>
      <c r="D1515" s="48" t="s">
        <v>3</v>
      </c>
      <c r="E1515" s="53">
        <v>3.36</v>
      </c>
      <c r="F1515" s="102">
        <v>0.7</v>
      </c>
      <c r="G1515" s="102">
        <v>2.35</v>
      </c>
    </row>
    <row r="1516" spans="1:7" ht="25.5" x14ac:dyDescent="0.25">
      <c r="A1516" s="54">
        <v>5318</v>
      </c>
      <c r="B1516" s="47" t="s">
        <v>535</v>
      </c>
      <c r="C1516" s="48" t="s">
        <v>302</v>
      </c>
      <c r="D1516" s="48" t="s">
        <v>28</v>
      </c>
      <c r="E1516" s="53">
        <v>0.17</v>
      </c>
      <c r="F1516" s="102">
        <v>9.6</v>
      </c>
      <c r="G1516" s="102">
        <v>1.61</v>
      </c>
    </row>
    <row r="1517" spans="1:7" ht="25.5" x14ac:dyDescent="0.25">
      <c r="A1517" s="54" t="s">
        <v>536</v>
      </c>
      <c r="B1517" s="47" t="s">
        <v>537</v>
      </c>
      <c r="C1517" s="48" t="s">
        <v>110</v>
      </c>
      <c r="D1517" s="48" t="s">
        <v>293</v>
      </c>
      <c r="E1517" s="53">
        <v>1.34</v>
      </c>
      <c r="F1517" s="102">
        <v>15.96</v>
      </c>
      <c r="G1517" s="102">
        <v>21.45</v>
      </c>
    </row>
    <row r="1518" spans="1:7" ht="25.5" x14ac:dyDescent="0.25">
      <c r="A1518" s="54" t="s">
        <v>315</v>
      </c>
      <c r="B1518" s="47" t="s">
        <v>316</v>
      </c>
      <c r="C1518" s="48" t="s">
        <v>110</v>
      </c>
      <c r="D1518" s="48" t="s">
        <v>293</v>
      </c>
      <c r="E1518" s="53">
        <v>1.01</v>
      </c>
      <c r="F1518" s="102">
        <v>13</v>
      </c>
      <c r="G1518" s="102">
        <v>13.1</v>
      </c>
    </row>
    <row r="1519" spans="1:7" x14ac:dyDescent="0.25">
      <c r="A1519" s="81" t="s">
        <v>305</v>
      </c>
      <c r="B1519" s="81"/>
      <c r="C1519" s="81"/>
      <c r="D1519" s="81"/>
      <c r="E1519" s="81"/>
      <c r="F1519" s="81"/>
      <c r="G1519" s="55">
        <v>7.31</v>
      </c>
    </row>
    <row r="1520" spans="1:7" x14ac:dyDescent="0.25">
      <c r="A1520" s="81" t="s">
        <v>306</v>
      </c>
      <c r="B1520" s="81"/>
      <c r="C1520" s="81"/>
      <c r="D1520" s="81"/>
      <c r="E1520" s="81"/>
      <c r="F1520" s="81"/>
      <c r="G1520" s="55">
        <v>6</v>
      </c>
    </row>
    <row r="1521" spans="1:7" x14ac:dyDescent="0.25">
      <c r="A1521" s="81" t="s">
        <v>307</v>
      </c>
      <c r="B1521" s="81"/>
      <c r="C1521" s="81"/>
      <c r="D1521" s="81"/>
      <c r="E1521" s="81"/>
      <c r="F1521" s="81"/>
      <c r="G1521" s="55">
        <v>13.31</v>
      </c>
    </row>
    <row r="1522" spans="1:7" x14ac:dyDescent="0.25">
      <c r="A1522" s="81" t="s">
        <v>308</v>
      </c>
      <c r="B1522" s="81"/>
      <c r="C1522" s="81"/>
      <c r="D1522" s="81"/>
      <c r="E1522" s="81"/>
      <c r="F1522" s="81"/>
      <c r="G1522" s="55">
        <v>0</v>
      </c>
    </row>
    <row r="1523" spans="1:7" x14ac:dyDescent="0.25">
      <c r="A1523" s="81" t="s">
        <v>309</v>
      </c>
      <c r="B1523" s="81"/>
      <c r="C1523" s="81"/>
      <c r="D1523" s="81"/>
      <c r="E1523" s="81"/>
      <c r="F1523" s="81"/>
      <c r="G1523" s="55">
        <v>3.56</v>
      </c>
    </row>
    <row r="1524" spans="1:7" x14ac:dyDescent="0.25">
      <c r="A1524" s="81" t="s">
        <v>310</v>
      </c>
      <c r="B1524" s="81"/>
      <c r="C1524" s="81"/>
      <c r="D1524" s="81"/>
      <c r="E1524" s="81"/>
      <c r="F1524" s="81"/>
      <c r="G1524" s="55">
        <v>0</v>
      </c>
    </row>
    <row r="1525" spans="1:7" x14ac:dyDescent="0.25">
      <c r="A1525" s="81" t="s">
        <v>311</v>
      </c>
      <c r="B1525" s="81"/>
      <c r="C1525" s="81"/>
      <c r="D1525" s="81"/>
      <c r="E1525" s="81"/>
      <c r="F1525" s="81"/>
      <c r="G1525" s="55">
        <v>3.56</v>
      </c>
    </row>
    <row r="1526" spans="1:7" x14ac:dyDescent="0.25">
      <c r="A1526" s="81" t="s">
        <v>312</v>
      </c>
      <c r="B1526" s="81"/>
      <c r="C1526" s="81"/>
      <c r="D1526" s="81"/>
      <c r="E1526" s="81"/>
      <c r="F1526" s="81"/>
      <c r="G1526" s="104">
        <v>16.87</v>
      </c>
    </row>
    <row r="1527" spans="1:7" x14ac:dyDescent="0.25">
      <c r="A1527" s="81" t="s">
        <v>313</v>
      </c>
      <c r="B1527" s="81"/>
      <c r="C1527" s="81"/>
      <c r="D1527" s="81"/>
      <c r="E1527" s="81"/>
      <c r="F1527" s="81"/>
      <c r="G1527" s="55">
        <v>3.36</v>
      </c>
    </row>
    <row r="1528" spans="1:7" x14ac:dyDescent="0.25">
      <c r="A1528" s="81" t="s">
        <v>314</v>
      </c>
      <c r="B1528" s="81"/>
      <c r="C1528" s="81"/>
      <c r="D1528" s="81"/>
      <c r="E1528" s="81"/>
      <c r="F1528" s="81"/>
      <c r="G1528" s="55">
        <f>G1526*G1527</f>
        <v>56.683199999999999</v>
      </c>
    </row>
    <row r="1529" spans="1:7" x14ac:dyDescent="0.25">
      <c r="A1529" s="82"/>
      <c r="B1529" s="82"/>
      <c r="C1529" s="82"/>
      <c r="D1529" s="82"/>
      <c r="E1529" s="82"/>
      <c r="F1529" s="82"/>
      <c r="G1529" s="82"/>
    </row>
    <row r="1530" spans="1:7" ht="89.25" x14ac:dyDescent="0.25">
      <c r="A1530" s="46" t="s">
        <v>651</v>
      </c>
      <c r="B1530" s="46" t="s">
        <v>282</v>
      </c>
      <c r="C1530" s="52" t="s">
        <v>110</v>
      </c>
      <c r="D1530" s="52" t="s">
        <v>111</v>
      </c>
      <c r="E1530" s="53"/>
      <c r="F1530" s="49"/>
      <c r="G1530" s="49"/>
    </row>
    <row r="1531" spans="1:7" ht="38.25" x14ac:dyDescent="0.25">
      <c r="A1531" s="54">
        <v>38877</v>
      </c>
      <c r="B1531" s="47" t="s">
        <v>538</v>
      </c>
      <c r="C1531" s="48" t="s">
        <v>302</v>
      </c>
      <c r="D1531" s="48" t="s">
        <v>323</v>
      </c>
      <c r="E1531" s="53">
        <v>77.52</v>
      </c>
      <c r="F1531" s="102">
        <v>5.47</v>
      </c>
      <c r="G1531" s="102">
        <v>424.03</v>
      </c>
    </row>
    <row r="1532" spans="1:7" ht="25.5" x14ac:dyDescent="0.25">
      <c r="A1532" s="54" t="s">
        <v>536</v>
      </c>
      <c r="B1532" s="47" t="s">
        <v>537</v>
      </c>
      <c r="C1532" s="48" t="s">
        <v>110</v>
      </c>
      <c r="D1532" s="48" t="s">
        <v>293</v>
      </c>
      <c r="E1532" s="53">
        <v>6.04</v>
      </c>
      <c r="F1532" s="102">
        <v>15.96</v>
      </c>
      <c r="G1532" s="102">
        <v>96.4</v>
      </c>
    </row>
    <row r="1533" spans="1:7" ht="25.5" x14ac:dyDescent="0.25">
      <c r="A1533" s="54" t="s">
        <v>315</v>
      </c>
      <c r="B1533" s="47" t="s">
        <v>316</v>
      </c>
      <c r="C1533" s="48" t="s">
        <v>110</v>
      </c>
      <c r="D1533" s="48" t="s">
        <v>293</v>
      </c>
      <c r="E1533" s="53">
        <v>1.52</v>
      </c>
      <c r="F1533" s="102">
        <v>13</v>
      </c>
      <c r="G1533" s="102">
        <v>19.760000000000002</v>
      </c>
    </row>
    <row r="1534" spans="1:7" x14ac:dyDescent="0.25">
      <c r="A1534" s="81" t="s">
        <v>305</v>
      </c>
      <c r="B1534" s="81"/>
      <c r="C1534" s="81"/>
      <c r="D1534" s="81"/>
      <c r="E1534" s="81"/>
      <c r="F1534" s="81"/>
      <c r="G1534" s="55">
        <v>2.1</v>
      </c>
    </row>
    <row r="1535" spans="1:7" x14ac:dyDescent="0.25">
      <c r="A1535" s="81" t="s">
        <v>306</v>
      </c>
      <c r="B1535" s="81"/>
      <c r="C1535" s="81"/>
      <c r="D1535" s="81"/>
      <c r="E1535" s="81"/>
      <c r="F1535" s="81"/>
      <c r="G1535" s="55">
        <v>11.4</v>
      </c>
    </row>
    <row r="1536" spans="1:7" x14ac:dyDescent="0.25">
      <c r="A1536" s="81" t="s">
        <v>307</v>
      </c>
      <c r="B1536" s="81"/>
      <c r="C1536" s="81"/>
      <c r="D1536" s="81"/>
      <c r="E1536" s="81"/>
      <c r="F1536" s="81"/>
      <c r="G1536" s="55">
        <v>13.5</v>
      </c>
    </row>
    <row r="1537" spans="1:7" x14ac:dyDescent="0.25">
      <c r="A1537" s="81" t="s">
        <v>308</v>
      </c>
      <c r="B1537" s="81"/>
      <c r="C1537" s="81"/>
      <c r="D1537" s="81"/>
      <c r="E1537" s="81"/>
      <c r="F1537" s="81"/>
      <c r="G1537" s="55">
        <v>0</v>
      </c>
    </row>
    <row r="1538" spans="1:7" x14ac:dyDescent="0.25">
      <c r="A1538" s="81" t="s">
        <v>309</v>
      </c>
      <c r="B1538" s="81"/>
      <c r="C1538" s="81"/>
      <c r="D1538" s="81"/>
      <c r="E1538" s="81"/>
      <c r="F1538" s="81"/>
      <c r="G1538" s="55">
        <v>3.62</v>
      </c>
    </row>
    <row r="1539" spans="1:7" x14ac:dyDescent="0.25">
      <c r="A1539" s="81" t="s">
        <v>310</v>
      </c>
      <c r="B1539" s="81"/>
      <c r="C1539" s="81"/>
      <c r="D1539" s="81"/>
      <c r="E1539" s="81"/>
      <c r="F1539" s="81"/>
      <c r="G1539" s="55">
        <v>0</v>
      </c>
    </row>
    <row r="1540" spans="1:7" x14ac:dyDescent="0.25">
      <c r="A1540" s="81" t="s">
        <v>311</v>
      </c>
      <c r="B1540" s="81"/>
      <c r="C1540" s="81"/>
      <c r="D1540" s="81"/>
      <c r="E1540" s="81"/>
      <c r="F1540" s="81"/>
      <c r="G1540" s="55">
        <v>3.62</v>
      </c>
    </row>
    <row r="1541" spans="1:7" x14ac:dyDescent="0.25">
      <c r="A1541" s="81" t="s">
        <v>312</v>
      </c>
      <c r="B1541" s="81"/>
      <c r="C1541" s="81"/>
      <c r="D1541" s="81"/>
      <c r="E1541" s="81"/>
      <c r="F1541" s="81"/>
      <c r="G1541" s="104">
        <v>17.12</v>
      </c>
    </row>
    <row r="1542" spans="1:7" x14ac:dyDescent="0.25">
      <c r="A1542" s="81" t="s">
        <v>313</v>
      </c>
      <c r="B1542" s="81"/>
      <c r="C1542" s="81"/>
      <c r="D1542" s="81"/>
      <c r="E1542" s="81"/>
      <c r="F1542" s="81"/>
      <c r="G1542" s="55">
        <v>40</v>
      </c>
    </row>
    <row r="1543" spans="1:7" x14ac:dyDescent="0.25">
      <c r="A1543" s="81" t="s">
        <v>314</v>
      </c>
      <c r="B1543" s="81"/>
      <c r="C1543" s="81"/>
      <c r="D1543" s="81"/>
      <c r="E1543" s="81"/>
      <c r="F1543" s="81"/>
      <c r="G1543" s="55">
        <f>G1541*G1542</f>
        <v>684.80000000000007</v>
      </c>
    </row>
    <row r="1544" spans="1:7" x14ac:dyDescent="0.25">
      <c r="A1544" s="82"/>
      <c r="B1544" s="82"/>
      <c r="C1544" s="82"/>
      <c r="D1544" s="82"/>
      <c r="E1544" s="82"/>
      <c r="F1544" s="82"/>
      <c r="G1544" s="82"/>
    </row>
    <row r="1545" spans="1:7" ht="51" x14ac:dyDescent="0.25">
      <c r="A1545" s="46" t="s">
        <v>652</v>
      </c>
      <c r="B1545" s="46" t="s">
        <v>284</v>
      </c>
      <c r="C1545" s="52" t="s">
        <v>110</v>
      </c>
      <c r="D1545" s="52" t="s">
        <v>111</v>
      </c>
      <c r="E1545" s="53"/>
      <c r="F1545" s="49"/>
      <c r="G1545" s="49"/>
    </row>
    <row r="1546" spans="1:7" ht="25.5" x14ac:dyDescent="0.25">
      <c r="A1546" s="54">
        <v>7345</v>
      </c>
      <c r="B1546" s="47" t="s">
        <v>539</v>
      </c>
      <c r="C1546" s="48" t="s">
        <v>302</v>
      </c>
      <c r="D1546" s="48" t="s">
        <v>28</v>
      </c>
      <c r="E1546" s="53">
        <v>33.409999999999997</v>
      </c>
      <c r="F1546" s="102">
        <v>15.36</v>
      </c>
      <c r="G1546" s="102">
        <v>513.16999999999996</v>
      </c>
    </row>
    <row r="1547" spans="1:7" ht="25.5" x14ac:dyDescent="0.25">
      <c r="A1547" s="54" t="s">
        <v>536</v>
      </c>
      <c r="B1547" s="47" t="s">
        <v>537</v>
      </c>
      <c r="C1547" s="48" t="s">
        <v>110</v>
      </c>
      <c r="D1547" s="48" t="s">
        <v>293</v>
      </c>
      <c r="E1547" s="53">
        <v>17.21</v>
      </c>
      <c r="F1547" s="102">
        <v>15.96</v>
      </c>
      <c r="G1547" s="102">
        <v>274.68</v>
      </c>
    </row>
    <row r="1548" spans="1:7" ht="25.5" x14ac:dyDescent="0.25">
      <c r="A1548" s="54" t="s">
        <v>315</v>
      </c>
      <c r="B1548" s="47" t="s">
        <v>316</v>
      </c>
      <c r="C1548" s="48" t="s">
        <v>110</v>
      </c>
      <c r="D1548" s="48" t="s">
        <v>293</v>
      </c>
      <c r="E1548" s="53">
        <v>6.28</v>
      </c>
      <c r="F1548" s="102">
        <v>13</v>
      </c>
      <c r="G1548" s="102">
        <v>81.599999999999994</v>
      </c>
    </row>
    <row r="1549" spans="1:7" x14ac:dyDescent="0.25">
      <c r="A1549" s="81" t="s">
        <v>305</v>
      </c>
      <c r="B1549" s="81"/>
      <c r="C1549" s="81"/>
      <c r="D1549" s="81"/>
      <c r="E1549" s="81"/>
      <c r="F1549" s="81"/>
      <c r="G1549" s="55">
        <v>2.5299999999999998</v>
      </c>
    </row>
    <row r="1550" spans="1:7" x14ac:dyDescent="0.25">
      <c r="A1550" s="81" t="s">
        <v>306</v>
      </c>
      <c r="B1550" s="81"/>
      <c r="C1550" s="81"/>
      <c r="D1550" s="81"/>
      <c r="E1550" s="81"/>
      <c r="F1550" s="81"/>
      <c r="G1550" s="55">
        <v>6.05</v>
      </c>
    </row>
    <row r="1551" spans="1:7" x14ac:dyDescent="0.25">
      <c r="A1551" s="81" t="s">
        <v>307</v>
      </c>
      <c r="B1551" s="81"/>
      <c r="C1551" s="81"/>
      <c r="D1551" s="81"/>
      <c r="E1551" s="81"/>
      <c r="F1551" s="81"/>
      <c r="G1551" s="55">
        <v>8.59</v>
      </c>
    </row>
    <row r="1552" spans="1:7" x14ac:dyDescent="0.25">
      <c r="A1552" s="81" t="s">
        <v>308</v>
      </c>
      <c r="B1552" s="81"/>
      <c r="C1552" s="81"/>
      <c r="D1552" s="81"/>
      <c r="E1552" s="81"/>
      <c r="F1552" s="81"/>
      <c r="G1552" s="55">
        <v>0</v>
      </c>
    </row>
    <row r="1553" spans="1:7" x14ac:dyDescent="0.25">
      <c r="A1553" s="81" t="s">
        <v>309</v>
      </c>
      <c r="B1553" s="81"/>
      <c r="C1553" s="81"/>
      <c r="D1553" s="81"/>
      <c r="E1553" s="81"/>
      <c r="F1553" s="81"/>
      <c r="G1553" s="55">
        <v>2.2999999999999998</v>
      </c>
    </row>
    <row r="1554" spans="1:7" x14ac:dyDescent="0.25">
      <c r="A1554" s="81" t="s">
        <v>310</v>
      </c>
      <c r="B1554" s="81"/>
      <c r="C1554" s="81"/>
      <c r="D1554" s="81"/>
      <c r="E1554" s="81"/>
      <c r="F1554" s="81"/>
      <c r="G1554" s="55">
        <v>0</v>
      </c>
    </row>
    <row r="1555" spans="1:7" x14ac:dyDescent="0.25">
      <c r="A1555" s="81" t="s">
        <v>311</v>
      </c>
      <c r="B1555" s="81"/>
      <c r="C1555" s="81"/>
      <c r="D1555" s="81"/>
      <c r="E1555" s="81"/>
      <c r="F1555" s="81"/>
      <c r="G1555" s="55">
        <v>2.2999999999999998</v>
      </c>
    </row>
    <row r="1556" spans="1:7" x14ac:dyDescent="0.25">
      <c r="A1556" s="81" t="s">
        <v>312</v>
      </c>
      <c r="B1556" s="81"/>
      <c r="C1556" s="81"/>
      <c r="D1556" s="81"/>
      <c r="E1556" s="81"/>
      <c r="F1556" s="81"/>
      <c r="G1556" s="104">
        <v>10.89</v>
      </c>
    </row>
    <row r="1557" spans="1:7" x14ac:dyDescent="0.25">
      <c r="A1557" s="81" t="s">
        <v>313</v>
      </c>
      <c r="B1557" s="81"/>
      <c r="C1557" s="81"/>
      <c r="D1557" s="81"/>
      <c r="E1557" s="81"/>
      <c r="F1557" s="81"/>
      <c r="G1557" s="55">
        <v>101.24</v>
      </c>
    </row>
    <row r="1558" spans="1:7" x14ac:dyDescent="0.25">
      <c r="A1558" s="81" t="s">
        <v>314</v>
      </c>
      <c r="B1558" s="81"/>
      <c r="C1558" s="81"/>
      <c r="D1558" s="81"/>
      <c r="E1558" s="81"/>
      <c r="F1558" s="81"/>
      <c r="G1558" s="55">
        <f>G1556*G1557</f>
        <v>1102.5036</v>
      </c>
    </row>
    <row r="1559" spans="1:7" x14ac:dyDescent="0.25">
      <c r="A1559" s="82"/>
      <c r="B1559" s="82"/>
      <c r="C1559" s="82"/>
      <c r="D1559" s="82"/>
      <c r="E1559" s="82"/>
      <c r="F1559" s="82"/>
      <c r="G1559" s="82"/>
    </row>
    <row r="1560" spans="1:7" ht="51" x14ac:dyDescent="0.25">
      <c r="A1560" s="46" t="s">
        <v>653</v>
      </c>
      <c r="B1560" s="46" t="s">
        <v>286</v>
      </c>
      <c r="C1560" s="52" t="s">
        <v>110</v>
      </c>
      <c r="D1560" s="52" t="s">
        <v>111</v>
      </c>
      <c r="E1560" s="53"/>
      <c r="F1560" s="49"/>
      <c r="G1560" s="49"/>
    </row>
    <row r="1561" spans="1:7" ht="25.5" x14ac:dyDescent="0.25">
      <c r="A1561" s="54">
        <v>7345</v>
      </c>
      <c r="B1561" s="47" t="s">
        <v>539</v>
      </c>
      <c r="C1561" s="48" t="s">
        <v>302</v>
      </c>
      <c r="D1561" s="48" t="s">
        <v>28</v>
      </c>
      <c r="E1561" s="53">
        <v>70.69</v>
      </c>
      <c r="F1561" s="102">
        <v>15.36</v>
      </c>
      <c r="G1561" s="102">
        <v>1085.74</v>
      </c>
    </row>
    <row r="1562" spans="1:7" ht="25.5" x14ac:dyDescent="0.25">
      <c r="A1562" s="54" t="s">
        <v>536</v>
      </c>
      <c r="B1562" s="47" t="s">
        <v>537</v>
      </c>
      <c r="C1562" s="48" t="s">
        <v>110</v>
      </c>
      <c r="D1562" s="48" t="s">
        <v>293</v>
      </c>
      <c r="E1562" s="53">
        <v>27.85</v>
      </c>
      <c r="F1562" s="102">
        <v>15.96</v>
      </c>
      <c r="G1562" s="102">
        <v>444.41</v>
      </c>
    </row>
    <row r="1563" spans="1:7" ht="25.5" x14ac:dyDescent="0.25">
      <c r="A1563" s="54" t="s">
        <v>315</v>
      </c>
      <c r="B1563" s="47" t="s">
        <v>316</v>
      </c>
      <c r="C1563" s="48" t="s">
        <v>110</v>
      </c>
      <c r="D1563" s="48" t="s">
        <v>293</v>
      </c>
      <c r="E1563" s="53">
        <v>10.28</v>
      </c>
      <c r="F1563" s="102">
        <v>13</v>
      </c>
      <c r="G1563" s="102">
        <v>133.66</v>
      </c>
    </row>
    <row r="1564" spans="1:7" x14ac:dyDescent="0.25">
      <c r="A1564" s="81" t="s">
        <v>305</v>
      </c>
      <c r="B1564" s="81"/>
      <c r="C1564" s="81"/>
      <c r="D1564" s="81"/>
      <c r="E1564" s="81"/>
      <c r="F1564" s="81"/>
      <c r="G1564" s="55">
        <v>1.94</v>
      </c>
    </row>
    <row r="1565" spans="1:7" x14ac:dyDescent="0.25">
      <c r="A1565" s="81" t="s">
        <v>306</v>
      </c>
      <c r="B1565" s="81"/>
      <c r="C1565" s="81"/>
      <c r="D1565" s="81"/>
      <c r="E1565" s="81"/>
      <c r="F1565" s="81"/>
      <c r="G1565" s="55">
        <v>5.83</v>
      </c>
    </row>
    <row r="1566" spans="1:7" x14ac:dyDescent="0.25">
      <c r="A1566" s="81" t="s">
        <v>307</v>
      </c>
      <c r="B1566" s="81"/>
      <c r="C1566" s="81"/>
      <c r="D1566" s="81"/>
      <c r="E1566" s="81"/>
      <c r="F1566" s="81"/>
      <c r="G1566" s="55">
        <v>7.77</v>
      </c>
    </row>
    <row r="1567" spans="1:7" x14ac:dyDescent="0.25">
      <c r="A1567" s="81" t="s">
        <v>308</v>
      </c>
      <c r="B1567" s="81"/>
      <c r="C1567" s="81"/>
      <c r="D1567" s="81"/>
      <c r="E1567" s="81"/>
      <c r="F1567" s="81"/>
      <c r="G1567" s="55">
        <v>0</v>
      </c>
    </row>
    <row r="1568" spans="1:7" x14ac:dyDescent="0.25">
      <c r="A1568" s="81" t="s">
        <v>309</v>
      </c>
      <c r="B1568" s="81"/>
      <c r="C1568" s="81"/>
      <c r="D1568" s="81"/>
      <c r="E1568" s="81"/>
      <c r="F1568" s="81"/>
      <c r="G1568" s="55">
        <v>2.08</v>
      </c>
    </row>
    <row r="1569" spans="1:7" x14ac:dyDescent="0.25">
      <c r="A1569" s="81" t="s">
        <v>310</v>
      </c>
      <c r="B1569" s="81"/>
      <c r="C1569" s="81"/>
      <c r="D1569" s="81"/>
      <c r="E1569" s="81"/>
      <c r="F1569" s="81"/>
      <c r="G1569" s="55">
        <v>0</v>
      </c>
    </row>
    <row r="1570" spans="1:7" x14ac:dyDescent="0.25">
      <c r="A1570" s="81" t="s">
        <v>311</v>
      </c>
      <c r="B1570" s="81"/>
      <c r="C1570" s="81"/>
      <c r="D1570" s="81"/>
      <c r="E1570" s="81"/>
      <c r="F1570" s="81"/>
      <c r="G1570" s="55">
        <v>2.08</v>
      </c>
    </row>
    <row r="1571" spans="1:7" x14ac:dyDescent="0.25">
      <c r="A1571" s="81" t="s">
        <v>312</v>
      </c>
      <c r="B1571" s="81"/>
      <c r="C1571" s="81"/>
      <c r="D1571" s="81"/>
      <c r="E1571" s="81"/>
      <c r="F1571" s="81"/>
      <c r="G1571" s="104">
        <v>9.85</v>
      </c>
    </row>
    <row r="1572" spans="1:7" x14ac:dyDescent="0.25">
      <c r="A1572" s="81" t="s">
        <v>313</v>
      </c>
      <c r="B1572" s="81"/>
      <c r="C1572" s="81"/>
      <c r="D1572" s="81"/>
      <c r="E1572" s="81"/>
      <c r="F1572" s="81"/>
      <c r="G1572" s="55">
        <v>214.2</v>
      </c>
    </row>
    <row r="1573" spans="1:7" x14ac:dyDescent="0.25">
      <c r="A1573" s="81" t="s">
        <v>314</v>
      </c>
      <c r="B1573" s="81"/>
      <c r="C1573" s="81"/>
      <c r="D1573" s="81"/>
      <c r="E1573" s="81"/>
      <c r="F1573" s="81"/>
      <c r="G1573" s="55">
        <f>G1571*G1572</f>
        <v>2109.87</v>
      </c>
    </row>
    <row r="1574" spans="1:7" x14ac:dyDescent="0.25">
      <c r="A1574" s="82"/>
      <c r="B1574" s="82"/>
      <c r="C1574" s="82"/>
      <c r="D1574" s="82"/>
      <c r="E1574" s="82"/>
      <c r="F1574" s="82"/>
      <c r="G1574" s="82"/>
    </row>
    <row r="1575" spans="1:7" ht="38.25" x14ac:dyDescent="0.25">
      <c r="A1575" s="46" t="s">
        <v>654</v>
      </c>
      <c r="B1575" s="46" t="s">
        <v>288</v>
      </c>
      <c r="C1575" s="52" t="s">
        <v>110</v>
      </c>
      <c r="D1575" s="52" t="s">
        <v>111</v>
      </c>
      <c r="E1575" s="53"/>
      <c r="F1575" s="49"/>
      <c r="G1575" s="49"/>
    </row>
    <row r="1576" spans="1:7" ht="51" x14ac:dyDescent="0.25">
      <c r="A1576" s="54">
        <v>3767</v>
      </c>
      <c r="B1576" s="47" t="s">
        <v>534</v>
      </c>
      <c r="C1576" s="48" t="s">
        <v>302</v>
      </c>
      <c r="D1576" s="48" t="s">
        <v>3</v>
      </c>
      <c r="E1576" s="53">
        <v>5.25</v>
      </c>
      <c r="F1576" s="102">
        <v>0.7</v>
      </c>
      <c r="G1576" s="102">
        <v>3.67</v>
      </c>
    </row>
    <row r="1577" spans="1:7" ht="25.5" x14ac:dyDescent="0.25">
      <c r="A1577" s="54">
        <v>4051</v>
      </c>
      <c r="B1577" s="47" t="s">
        <v>540</v>
      </c>
      <c r="C1577" s="48" t="s">
        <v>302</v>
      </c>
      <c r="D1577" s="48" t="s">
        <v>541</v>
      </c>
      <c r="E1577" s="53">
        <v>4.28</v>
      </c>
      <c r="F1577" s="102">
        <v>79.900000000000006</v>
      </c>
      <c r="G1577" s="102">
        <v>341.72</v>
      </c>
    </row>
    <row r="1578" spans="1:7" ht="25.5" x14ac:dyDescent="0.25">
      <c r="A1578" s="54" t="s">
        <v>536</v>
      </c>
      <c r="B1578" s="47" t="s">
        <v>537</v>
      </c>
      <c r="C1578" s="48" t="s">
        <v>110</v>
      </c>
      <c r="D1578" s="48" t="s">
        <v>293</v>
      </c>
      <c r="E1578" s="53">
        <v>58.77</v>
      </c>
      <c r="F1578" s="102">
        <v>15.96</v>
      </c>
      <c r="G1578" s="102">
        <v>938</v>
      </c>
    </row>
    <row r="1579" spans="1:7" ht="25.5" x14ac:dyDescent="0.25">
      <c r="A1579" s="54" t="s">
        <v>315</v>
      </c>
      <c r="B1579" s="47" t="s">
        <v>316</v>
      </c>
      <c r="C1579" s="48" t="s">
        <v>110</v>
      </c>
      <c r="D1579" s="48" t="s">
        <v>293</v>
      </c>
      <c r="E1579" s="53">
        <v>21.6</v>
      </c>
      <c r="F1579" s="102">
        <v>13</v>
      </c>
      <c r="G1579" s="102">
        <v>280.83</v>
      </c>
    </row>
    <row r="1580" spans="1:7" x14ac:dyDescent="0.25">
      <c r="A1580" s="81" t="s">
        <v>305</v>
      </c>
      <c r="B1580" s="81"/>
      <c r="C1580" s="81"/>
      <c r="D1580" s="81"/>
      <c r="E1580" s="81"/>
      <c r="F1580" s="81"/>
      <c r="G1580" s="55">
        <v>10.029999999999999</v>
      </c>
    </row>
    <row r="1581" spans="1:7" x14ac:dyDescent="0.25">
      <c r="A1581" s="81" t="s">
        <v>306</v>
      </c>
      <c r="B1581" s="81"/>
      <c r="C1581" s="81"/>
      <c r="D1581" s="81"/>
      <c r="E1581" s="81"/>
      <c r="F1581" s="81"/>
      <c r="G1581" s="55">
        <v>7.85</v>
      </c>
    </row>
    <row r="1582" spans="1:7" x14ac:dyDescent="0.25">
      <c r="A1582" s="81" t="s">
        <v>307</v>
      </c>
      <c r="B1582" s="81"/>
      <c r="C1582" s="81"/>
      <c r="D1582" s="81"/>
      <c r="E1582" s="81"/>
      <c r="F1582" s="81"/>
      <c r="G1582" s="55">
        <v>17.88</v>
      </c>
    </row>
    <row r="1583" spans="1:7" x14ac:dyDescent="0.25">
      <c r="A1583" s="81" t="s">
        <v>308</v>
      </c>
      <c r="B1583" s="81"/>
      <c r="C1583" s="81"/>
      <c r="D1583" s="81"/>
      <c r="E1583" s="81"/>
      <c r="F1583" s="81"/>
      <c r="G1583" s="55">
        <v>0</v>
      </c>
    </row>
    <row r="1584" spans="1:7" x14ac:dyDescent="0.25">
      <c r="A1584" s="81" t="s">
        <v>309</v>
      </c>
      <c r="B1584" s="81"/>
      <c r="C1584" s="81"/>
      <c r="D1584" s="81"/>
      <c r="E1584" s="81"/>
      <c r="F1584" s="81"/>
      <c r="G1584" s="55">
        <v>4.79</v>
      </c>
    </row>
    <row r="1585" spans="1:7" x14ac:dyDescent="0.25">
      <c r="A1585" s="81" t="s">
        <v>310</v>
      </c>
      <c r="B1585" s="81"/>
      <c r="C1585" s="81"/>
      <c r="D1585" s="81"/>
      <c r="E1585" s="81"/>
      <c r="F1585" s="81"/>
      <c r="G1585" s="55">
        <v>0</v>
      </c>
    </row>
    <row r="1586" spans="1:7" x14ac:dyDescent="0.25">
      <c r="A1586" s="81" t="s">
        <v>311</v>
      </c>
      <c r="B1586" s="81"/>
      <c r="C1586" s="81"/>
      <c r="D1586" s="81"/>
      <c r="E1586" s="81"/>
      <c r="F1586" s="81"/>
      <c r="G1586" s="55">
        <v>4.79</v>
      </c>
    </row>
    <row r="1587" spans="1:7" x14ac:dyDescent="0.25">
      <c r="A1587" s="81" t="s">
        <v>312</v>
      </c>
      <c r="B1587" s="81"/>
      <c r="C1587" s="81"/>
      <c r="D1587" s="81"/>
      <c r="E1587" s="81"/>
      <c r="F1587" s="81"/>
      <c r="G1587" s="104">
        <v>22.67</v>
      </c>
    </row>
    <row r="1588" spans="1:7" x14ac:dyDescent="0.25">
      <c r="A1588" s="81" t="s">
        <v>313</v>
      </c>
      <c r="B1588" s="81"/>
      <c r="C1588" s="81"/>
      <c r="D1588" s="81"/>
      <c r="E1588" s="81"/>
      <c r="F1588" s="81"/>
      <c r="G1588" s="55">
        <v>87.46</v>
      </c>
    </row>
    <row r="1589" spans="1:7" x14ac:dyDescent="0.25">
      <c r="A1589" s="81" t="s">
        <v>314</v>
      </c>
      <c r="B1589" s="81"/>
      <c r="C1589" s="81"/>
      <c r="D1589" s="81"/>
      <c r="E1589" s="81"/>
      <c r="F1589" s="81"/>
      <c r="G1589" s="55">
        <f>G1587*G1588</f>
        <v>1982.7182</v>
      </c>
    </row>
    <row r="1590" spans="1:7" x14ac:dyDescent="0.25">
      <c r="A1590" s="82"/>
      <c r="B1590" s="82"/>
      <c r="C1590" s="82"/>
      <c r="D1590" s="82"/>
      <c r="E1590" s="82"/>
      <c r="F1590" s="82"/>
      <c r="G1590" s="82"/>
    </row>
    <row r="1591" spans="1:7" ht="51" x14ac:dyDescent="0.25">
      <c r="A1591" s="46" t="s">
        <v>655</v>
      </c>
      <c r="B1591" s="46" t="s">
        <v>290</v>
      </c>
      <c r="C1591" s="52" t="s">
        <v>110</v>
      </c>
      <c r="D1591" s="52" t="s">
        <v>111</v>
      </c>
      <c r="E1591" s="53"/>
      <c r="F1591" s="49"/>
      <c r="G1591" s="49"/>
    </row>
    <row r="1592" spans="1:7" ht="51" x14ac:dyDescent="0.25">
      <c r="A1592" s="54">
        <v>3767</v>
      </c>
      <c r="B1592" s="47" t="s">
        <v>534</v>
      </c>
      <c r="C1592" s="48" t="s">
        <v>302</v>
      </c>
      <c r="D1592" s="48" t="s">
        <v>3</v>
      </c>
      <c r="E1592" s="53">
        <v>5.04</v>
      </c>
      <c r="F1592" s="102">
        <v>0.7</v>
      </c>
      <c r="G1592" s="102">
        <v>3.53</v>
      </c>
    </row>
    <row r="1593" spans="1:7" ht="25.5" x14ac:dyDescent="0.25">
      <c r="A1593" s="54">
        <v>4051</v>
      </c>
      <c r="B1593" s="47" t="s">
        <v>540</v>
      </c>
      <c r="C1593" s="48" t="s">
        <v>302</v>
      </c>
      <c r="D1593" s="48" t="s">
        <v>541</v>
      </c>
      <c r="E1593" s="53">
        <v>4.1100000000000003</v>
      </c>
      <c r="F1593" s="102">
        <v>79.900000000000006</v>
      </c>
      <c r="G1593" s="102">
        <v>328.2</v>
      </c>
    </row>
    <row r="1594" spans="1:7" ht="25.5" x14ac:dyDescent="0.25">
      <c r="A1594" s="54" t="s">
        <v>536</v>
      </c>
      <c r="B1594" s="47" t="s">
        <v>537</v>
      </c>
      <c r="C1594" s="48" t="s">
        <v>110</v>
      </c>
      <c r="D1594" s="48" t="s">
        <v>293</v>
      </c>
      <c r="E1594" s="53">
        <v>26.21</v>
      </c>
      <c r="F1594" s="102">
        <v>15.96</v>
      </c>
      <c r="G1594" s="102">
        <v>418.27</v>
      </c>
    </row>
    <row r="1595" spans="1:7" ht="25.5" x14ac:dyDescent="0.25">
      <c r="A1595" s="54" t="s">
        <v>315</v>
      </c>
      <c r="B1595" s="47" t="s">
        <v>316</v>
      </c>
      <c r="C1595" s="48" t="s">
        <v>110</v>
      </c>
      <c r="D1595" s="48" t="s">
        <v>293</v>
      </c>
      <c r="E1595" s="53">
        <v>9.58</v>
      </c>
      <c r="F1595" s="102">
        <v>13</v>
      </c>
      <c r="G1595" s="102">
        <v>124.48</v>
      </c>
    </row>
    <row r="1596" spans="1:7" x14ac:dyDescent="0.25">
      <c r="A1596" s="81" t="s">
        <v>305</v>
      </c>
      <c r="B1596" s="81"/>
      <c r="C1596" s="81"/>
      <c r="D1596" s="81"/>
      <c r="E1596" s="81"/>
      <c r="F1596" s="81"/>
      <c r="G1596" s="55">
        <v>4.6500000000000004</v>
      </c>
    </row>
    <row r="1597" spans="1:7" x14ac:dyDescent="0.25">
      <c r="A1597" s="81" t="s">
        <v>306</v>
      </c>
      <c r="B1597" s="81"/>
      <c r="C1597" s="81"/>
      <c r="D1597" s="81"/>
      <c r="E1597" s="81"/>
      <c r="F1597" s="81"/>
      <c r="G1597" s="55">
        <v>5.76</v>
      </c>
    </row>
    <row r="1598" spans="1:7" x14ac:dyDescent="0.25">
      <c r="A1598" s="81" t="s">
        <v>307</v>
      </c>
      <c r="B1598" s="81"/>
      <c r="C1598" s="81"/>
      <c r="D1598" s="81"/>
      <c r="E1598" s="81"/>
      <c r="F1598" s="81"/>
      <c r="G1598" s="55">
        <v>10.41</v>
      </c>
    </row>
    <row r="1599" spans="1:7" x14ac:dyDescent="0.25">
      <c r="A1599" s="81" t="s">
        <v>308</v>
      </c>
      <c r="B1599" s="81"/>
      <c r="C1599" s="81"/>
      <c r="D1599" s="81"/>
      <c r="E1599" s="81"/>
      <c r="F1599" s="81"/>
      <c r="G1599" s="55">
        <v>0</v>
      </c>
    </row>
    <row r="1600" spans="1:7" x14ac:dyDescent="0.25">
      <c r="A1600" s="81" t="s">
        <v>309</v>
      </c>
      <c r="B1600" s="81"/>
      <c r="C1600" s="81"/>
      <c r="D1600" s="81"/>
      <c r="E1600" s="81"/>
      <c r="F1600" s="81"/>
      <c r="G1600" s="55">
        <v>2.79</v>
      </c>
    </row>
    <row r="1601" spans="1:7" x14ac:dyDescent="0.25">
      <c r="A1601" s="81" t="s">
        <v>310</v>
      </c>
      <c r="B1601" s="81"/>
      <c r="C1601" s="81"/>
      <c r="D1601" s="81"/>
      <c r="E1601" s="81"/>
      <c r="F1601" s="81"/>
      <c r="G1601" s="55">
        <v>0</v>
      </c>
    </row>
    <row r="1602" spans="1:7" x14ac:dyDescent="0.25">
      <c r="A1602" s="81" t="s">
        <v>311</v>
      </c>
      <c r="B1602" s="81"/>
      <c r="C1602" s="81"/>
      <c r="D1602" s="81"/>
      <c r="E1602" s="81"/>
      <c r="F1602" s="81"/>
      <c r="G1602" s="55">
        <v>2.79</v>
      </c>
    </row>
    <row r="1603" spans="1:7" x14ac:dyDescent="0.25">
      <c r="A1603" s="81" t="s">
        <v>312</v>
      </c>
      <c r="B1603" s="81"/>
      <c r="C1603" s="81"/>
      <c r="D1603" s="81"/>
      <c r="E1603" s="81"/>
      <c r="F1603" s="81"/>
      <c r="G1603" s="104">
        <v>13.2</v>
      </c>
    </row>
    <row r="1604" spans="1:7" x14ac:dyDescent="0.25">
      <c r="A1604" s="81" t="s">
        <v>313</v>
      </c>
      <c r="B1604" s="81"/>
      <c r="C1604" s="81"/>
      <c r="D1604" s="81"/>
      <c r="E1604" s="81"/>
      <c r="F1604" s="81"/>
      <c r="G1604" s="55">
        <v>84</v>
      </c>
    </row>
    <row r="1605" spans="1:7" x14ac:dyDescent="0.25">
      <c r="A1605" s="81" t="s">
        <v>314</v>
      </c>
      <c r="B1605" s="81"/>
      <c r="C1605" s="81"/>
      <c r="D1605" s="81"/>
      <c r="E1605" s="81"/>
      <c r="F1605" s="81"/>
      <c r="G1605" s="55">
        <f>G1603*G1604</f>
        <v>1108.8</v>
      </c>
    </row>
    <row r="1606" spans="1:7" x14ac:dyDescent="0.25">
      <c r="A1606" s="82"/>
      <c r="B1606" s="82"/>
      <c r="C1606" s="82"/>
      <c r="D1606" s="82"/>
      <c r="E1606" s="82"/>
      <c r="F1606" s="82"/>
      <c r="G1606" s="82"/>
    </row>
    <row r="1607" spans="1:7" x14ac:dyDescent="0.25">
      <c r="A1607" s="74" t="s">
        <v>668</v>
      </c>
      <c r="B1607" s="74"/>
      <c r="C1607" s="74"/>
      <c r="D1607" s="74"/>
      <c r="E1607" s="74"/>
      <c r="F1607" s="74"/>
      <c r="G1607" s="50">
        <f>G1605+G1589+G1573+G1558+G1543+G1528</f>
        <v>7045.375</v>
      </c>
    </row>
    <row r="1608" spans="1:7" x14ac:dyDescent="0.25">
      <c r="A1608" s="46">
        <v>8</v>
      </c>
      <c r="B1608" s="75" t="s">
        <v>8</v>
      </c>
      <c r="C1608" s="75"/>
      <c r="D1608" s="75"/>
      <c r="E1608" s="75"/>
      <c r="F1608" s="75"/>
      <c r="G1608" s="75"/>
    </row>
    <row r="1609" spans="1:7" ht="51" x14ac:dyDescent="0.25">
      <c r="A1609" s="46" t="s">
        <v>656</v>
      </c>
      <c r="B1609" s="46" t="s">
        <v>292</v>
      </c>
      <c r="C1609" s="52" t="s">
        <v>110</v>
      </c>
      <c r="D1609" s="52" t="s">
        <v>293</v>
      </c>
      <c r="E1609" s="53"/>
      <c r="F1609" s="49"/>
      <c r="G1609" s="49"/>
    </row>
    <row r="1610" spans="1:7" ht="25.5" x14ac:dyDescent="0.25">
      <c r="A1610" s="54">
        <v>2706</v>
      </c>
      <c r="B1610" s="47" t="s">
        <v>542</v>
      </c>
      <c r="C1610" s="48" t="s">
        <v>543</v>
      </c>
      <c r="D1610" s="48" t="s">
        <v>293</v>
      </c>
      <c r="E1610" s="53">
        <v>28</v>
      </c>
      <c r="F1610" s="102">
        <v>70.53</v>
      </c>
      <c r="G1610" s="102">
        <v>1974.84</v>
      </c>
    </row>
    <row r="1611" spans="1:7" ht="51" x14ac:dyDescent="0.25">
      <c r="A1611" s="54">
        <v>37372</v>
      </c>
      <c r="B1611" s="47" t="s">
        <v>544</v>
      </c>
      <c r="C1611" s="48" t="s">
        <v>302</v>
      </c>
      <c r="D1611" s="48" t="s">
        <v>293</v>
      </c>
      <c r="E1611" s="53">
        <v>28</v>
      </c>
      <c r="F1611" s="102">
        <v>0.37</v>
      </c>
      <c r="G1611" s="102">
        <v>10.36</v>
      </c>
    </row>
    <row r="1612" spans="1:7" ht="51" x14ac:dyDescent="0.25">
      <c r="A1612" s="54">
        <v>37373</v>
      </c>
      <c r="B1612" s="47" t="s">
        <v>545</v>
      </c>
      <c r="C1612" s="48" t="s">
        <v>302</v>
      </c>
      <c r="D1612" s="48" t="s">
        <v>293</v>
      </c>
      <c r="E1612" s="53">
        <v>28</v>
      </c>
      <c r="F1612" s="102">
        <v>0.02</v>
      </c>
      <c r="G1612" s="102">
        <v>0.56000000000000005</v>
      </c>
    </row>
    <row r="1613" spans="1:7" ht="38.25" x14ac:dyDescent="0.25">
      <c r="A1613" s="54" t="s">
        <v>546</v>
      </c>
      <c r="B1613" s="47" t="s">
        <v>547</v>
      </c>
      <c r="C1613" s="48" t="s">
        <v>110</v>
      </c>
      <c r="D1613" s="48" t="s">
        <v>293</v>
      </c>
      <c r="E1613" s="53">
        <v>1.4</v>
      </c>
      <c r="F1613" s="102">
        <v>0.79</v>
      </c>
      <c r="G1613" s="102">
        <v>1.1100000000000001</v>
      </c>
    </row>
    <row r="1614" spans="1:7" x14ac:dyDescent="0.25">
      <c r="A1614" s="81" t="s">
        <v>305</v>
      </c>
      <c r="B1614" s="81"/>
      <c r="C1614" s="81"/>
      <c r="D1614" s="81"/>
      <c r="E1614" s="81"/>
      <c r="F1614" s="81"/>
      <c r="G1614" s="55">
        <v>70.53</v>
      </c>
    </row>
    <row r="1615" spans="1:7" x14ac:dyDescent="0.25">
      <c r="A1615" s="81" t="s">
        <v>306</v>
      </c>
      <c r="B1615" s="81"/>
      <c r="C1615" s="81"/>
      <c r="D1615" s="81"/>
      <c r="E1615" s="81"/>
      <c r="F1615" s="81"/>
      <c r="G1615" s="55">
        <v>0.43</v>
      </c>
    </row>
    <row r="1616" spans="1:7" x14ac:dyDescent="0.25">
      <c r="A1616" s="81" t="s">
        <v>307</v>
      </c>
      <c r="B1616" s="81"/>
      <c r="C1616" s="81"/>
      <c r="D1616" s="81"/>
      <c r="E1616" s="81"/>
      <c r="F1616" s="81"/>
      <c r="G1616" s="55">
        <v>70.959999999999994</v>
      </c>
    </row>
    <row r="1617" spans="1:7" x14ac:dyDescent="0.25">
      <c r="A1617" s="81" t="s">
        <v>308</v>
      </c>
      <c r="B1617" s="81"/>
      <c r="C1617" s="81"/>
      <c r="D1617" s="81"/>
      <c r="E1617" s="81"/>
      <c r="F1617" s="81"/>
      <c r="G1617" s="55">
        <v>0</v>
      </c>
    </row>
    <row r="1618" spans="1:7" x14ac:dyDescent="0.25">
      <c r="A1618" s="81" t="s">
        <v>309</v>
      </c>
      <c r="B1618" s="81"/>
      <c r="C1618" s="81"/>
      <c r="D1618" s="81"/>
      <c r="E1618" s="81"/>
      <c r="F1618" s="81"/>
      <c r="G1618" s="55">
        <v>19</v>
      </c>
    </row>
    <row r="1619" spans="1:7" x14ac:dyDescent="0.25">
      <c r="A1619" s="81" t="s">
        <v>310</v>
      </c>
      <c r="B1619" s="81"/>
      <c r="C1619" s="81"/>
      <c r="D1619" s="81"/>
      <c r="E1619" s="81"/>
      <c r="F1619" s="81"/>
      <c r="G1619" s="55">
        <v>0</v>
      </c>
    </row>
    <row r="1620" spans="1:7" x14ac:dyDescent="0.25">
      <c r="A1620" s="81" t="s">
        <v>311</v>
      </c>
      <c r="B1620" s="81"/>
      <c r="C1620" s="81"/>
      <c r="D1620" s="81"/>
      <c r="E1620" s="81"/>
      <c r="F1620" s="81"/>
      <c r="G1620" s="55">
        <v>19</v>
      </c>
    </row>
    <row r="1621" spans="1:7" x14ac:dyDescent="0.25">
      <c r="A1621" s="81" t="s">
        <v>312</v>
      </c>
      <c r="B1621" s="81"/>
      <c r="C1621" s="81"/>
      <c r="D1621" s="81"/>
      <c r="E1621" s="81"/>
      <c r="F1621" s="81"/>
      <c r="G1621" s="104">
        <v>89.96</v>
      </c>
    </row>
    <row r="1622" spans="1:7" x14ac:dyDescent="0.25">
      <c r="A1622" s="81" t="s">
        <v>313</v>
      </c>
      <c r="B1622" s="81"/>
      <c r="C1622" s="81"/>
      <c r="D1622" s="81"/>
      <c r="E1622" s="81"/>
      <c r="F1622" s="81"/>
      <c r="G1622" s="55">
        <v>28</v>
      </c>
    </row>
    <row r="1623" spans="1:7" x14ac:dyDescent="0.25">
      <c r="A1623" s="81" t="s">
        <v>314</v>
      </c>
      <c r="B1623" s="81"/>
      <c r="C1623" s="81"/>
      <c r="D1623" s="81"/>
      <c r="E1623" s="81"/>
      <c r="F1623" s="81"/>
      <c r="G1623" s="55">
        <f>G1621*G1622</f>
        <v>2518.8799999999997</v>
      </c>
    </row>
    <row r="1624" spans="1:7" x14ac:dyDescent="0.25">
      <c r="A1624" s="82"/>
      <c r="B1624" s="82"/>
      <c r="C1624" s="82"/>
      <c r="D1624" s="82"/>
      <c r="E1624" s="82"/>
      <c r="F1624" s="82"/>
      <c r="G1624" s="82"/>
    </row>
    <row r="1625" spans="1:7" ht="51" x14ac:dyDescent="0.25">
      <c r="A1625" s="46" t="s">
        <v>657</v>
      </c>
      <c r="B1625" s="46" t="s">
        <v>295</v>
      </c>
      <c r="C1625" s="52" t="s">
        <v>110</v>
      </c>
      <c r="D1625" s="52" t="s">
        <v>293</v>
      </c>
      <c r="E1625" s="53"/>
      <c r="F1625" s="49"/>
      <c r="G1625" s="49"/>
    </row>
    <row r="1626" spans="1:7" ht="25.5" x14ac:dyDescent="0.25">
      <c r="A1626" s="54">
        <v>2706</v>
      </c>
      <c r="B1626" s="47" t="s">
        <v>542</v>
      </c>
      <c r="C1626" s="48" t="s">
        <v>543</v>
      </c>
      <c r="D1626" s="48" t="s">
        <v>293</v>
      </c>
      <c r="E1626" s="53">
        <v>14</v>
      </c>
      <c r="F1626" s="102">
        <v>70.53</v>
      </c>
      <c r="G1626" s="102">
        <v>987.42</v>
      </c>
    </row>
    <row r="1627" spans="1:7" ht="51" x14ac:dyDescent="0.25">
      <c r="A1627" s="54">
        <v>37372</v>
      </c>
      <c r="B1627" s="47" t="s">
        <v>544</v>
      </c>
      <c r="C1627" s="48" t="s">
        <v>302</v>
      </c>
      <c r="D1627" s="48" t="s">
        <v>293</v>
      </c>
      <c r="E1627" s="53">
        <v>14</v>
      </c>
      <c r="F1627" s="102">
        <v>0.37</v>
      </c>
      <c r="G1627" s="102">
        <v>5.18</v>
      </c>
    </row>
    <row r="1628" spans="1:7" ht="51" x14ac:dyDescent="0.25">
      <c r="A1628" s="54">
        <v>37373</v>
      </c>
      <c r="B1628" s="47" t="s">
        <v>545</v>
      </c>
      <c r="C1628" s="48" t="s">
        <v>302</v>
      </c>
      <c r="D1628" s="48" t="s">
        <v>293</v>
      </c>
      <c r="E1628" s="53">
        <v>14</v>
      </c>
      <c r="F1628" s="102">
        <v>0.02</v>
      </c>
      <c r="G1628" s="102">
        <v>0.28000000000000003</v>
      </c>
    </row>
    <row r="1629" spans="1:7" ht="38.25" x14ac:dyDescent="0.25">
      <c r="A1629" s="54" t="s">
        <v>546</v>
      </c>
      <c r="B1629" s="47" t="s">
        <v>547</v>
      </c>
      <c r="C1629" s="48" t="s">
        <v>110</v>
      </c>
      <c r="D1629" s="48" t="s">
        <v>293</v>
      </c>
      <c r="E1629" s="53">
        <v>0.7</v>
      </c>
      <c r="F1629" s="102">
        <v>0.79</v>
      </c>
      <c r="G1629" s="102">
        <v>0.55000000000000004</v>
      </c>
    </row>
    <row r="1630" spans="1:7" x14ac:dyDescent="0.25">
      <c r="A1630" s="81" t="s">
        <v>305</v>
      </c>
      <c r="B1630" s="81"/>
      <c r="C1630" s="81"/>
      <c r="D1630" s="81"/>
      <c r="E1630" s="81"/>
      <c r="F1630" s="81"/>
      <c r="G1630" s="55">
        <v>70.53</v>
      </c>
    </row>
    <row r="1631" spans="1:7" x14ac:dyDescent="0.25">
      <c r="A1631" s="81" t="s">
        <v>306</v>
      </c>
      <c r="B1631" s="81"/>
      <c r="C1631" s="81"/>
      <c r="D1631" s="81"/>
      <c r="E1631" s="81"/>
      <c r="F1631" s="81"/>
      <c r="G1631" s="55">
        <v>0.43</v>
      </c>
    </row>
    <row r="1632" spans="1:7" x14ac:dyDescent="0.25">
      <c r="A1632" s="81" t="s">
        <v>307</v>
      </c>
      <c r="B1632" s="81"/>
      <c r="C1632" s="81"/>
      <c r="D1632" s="81"/>
      <c r="E1632" s="81"/>
      <c r="F1632" s="81"/>
      <c r="G1632" s="55">
        <v>70.959999999999994</v>
      </c>
    </row>
    <row r="1633" spans="1:7" x14ac:dyDescent="0.25">
      <c r="A1633" s="81" t="s">
        <v>308</v>
      </c>
      <c r="B1633" s="81"/>
      <c r="C1633" s="81"/>
      <c r="D1633" s="81"/>
      <c r="E1633" s="81"/>
      <c r="F1633" s="81"/>
      <c r="G1633" s="55">
        <v>0</v>
      </c>
    </row>
    <row r="1634" spans="1:7" x14ac:dyDescent="0.25">
      <c r="A1634" s="81" t="s">
        <v>309</v>
      </c>
      <c r="B1634" s="81"/>
      <c r="C1634" s="81"/>
      <c r="D1634" s="81"/>
      <c r="E1634" s="81"/>
      <c r="F1634" s="81"/>
      <c r="G1634" s="55">
        <v>19</v>
      </c>
    </row>
    <row r="1635" spans="1:7" x14ac:dyDescent="0.25">
      <c r="A1635" s="81" t="s">
        <v>310</v>
      </c>
      <c r="B1635" s="81"/>
      <c r="C1635" s="81"/>
      <c r="D1635" s="81"/>
      <c r="E1635" s="81"/>
      <c r="F1635" s="81"/>
      <c r="G1635" s="55">
        <v>0</v>
      </c>
    </row>
    <row r="1636" spans="1:7" x14ac:dyDescent="0.25">
      <c r="A1636" s="81" t="s">
        <v>311</v>
      </c>
      <c r="B1636" s="81"/>
      <c r="C1636" s="81"/>
      <c r="D1636" s="81"/>
      <c r="E1636" s="81"/>
      <c r="F1636" s="81"/>
      <c r="G1636" s="55">
        <v>19</v>
      </c>
    </row>
    <row r="1637" spans="1:7" x14ac:dyDescent="0.25">
      <c r="A1637" s="81" t="s">
        <v>312</v>
      </c>
      <c r="B1637" s="81"/>
      <c r="C1637" s="81"/>
      <c r="D1637" s="81"/>
      <c r="E1637" s="81"/>
      <c r="F1637" s="81"/>
      <c r="G1637" s="104">
        <v>89.96</v>
      </c>
    </row>
    <row r="1638" spans="1:7" x14ac:dyDescent="0.25">
      <c r="A1638" s="81" t="s">
        <v>313</v>
      </c>
      <c r="B1638" s="81"/>
      <c r="C1638" s="81"/>
      <c r="D1638" s="81"/>
      <c r="E1638" s="81"/>
      <c r="F1638" s="81"/>
      <c r="G1638" s="55">
        <v>14</v>
      </c>
    </row>
    <row r="1639" spans="1:7" x14ac:dyDescent="0.25">
      <c r="A1639" s="81" t="s">
        <v>314</v>
      </c>
      <c r="B1639" s="81"/>
      <c r="C1639" s="81"/>
      <c r="D1639" s="81"/>
      <c r="E1639" s="81"/>
      <c r="F1639" s="81"/>
      <c r="G1639" s="55">
        <f>G1637*G1638</f>
        <v>1259.4399999999998</v>
      </c>
    </row>
    <row r="1640" spans="1:7" x14ac:dyDescent="0.25">
      <c r="A1640" s="82"/>
      <c r="B1640" s="82"/>
      <c r="C1640" s="82"/>
      <c r="D1640" s="82"/>
      <c r="E1640" s="82"/>
      <c r="F1640" s="82"/>
      <c r="G1640" s="82"/>
    </row>
    <row r="1641" spans="1:7" x14ac:dyDescent="0.25">
      <c r="A1641" s="74" t="s">
        <v>667</v>
      </c>
      <c r="B1641" s="74"/>
      <c r="C1641" s="74"/>
      <c r="D1641" s="74"/>
      <c r="E1641" s="74"/>
      <c r="F1641" s="74"/>
      <c r="G1641" s="50">
        <f>G1623+G1639</f>
        <v>3778.3199999999997</v>
      </c>
    </row>
    <row r="1642" spans="1:7" x14ac:dyDescent="0.25">
      <c r="A1642" s="46">
        <v>9</v>
      </c>
      <c r="B1642" s="75" t="s">
        <v>9</v>
      </c>
      <c r="C1642" s="75"/>
      <c r="D1642" s="75"/>
      <c r="E1642" s="75"/>
      <c r="F1642" s="75"/>
      <c r="G1642" s="75"/>
    </row>
    <row r="1643" spans="1:7" x14ac:dyDescent="0.25">
      <c r="A1643" s="46" t="s">
        <v>658</v>
      </c>
      <c r="B1643" s="46" t="s">
        <v>297</v>
      </c>
      <c r="C1643" s="52" t="s">
        <v>110</v>
      </c>
      <c r="D1643" s="52" t="s">
        <v>111</v>
      </c>
      <c r="E1643" s="53"/>
      <c r="F1643" s="49"/>
      <c r="G1643" s="49"/>
    </row>
    <row r="1644" spans="1:7" ht="38.25" x14ac:dyDescent="0.25">
      <c r="A1644" s="54">
        <v>3</v>
      </c>
      <c r="B1644" s="47" t="s">
        <v>548</v>
      </c>
      <c r="C1644" s="48" t="s">
        <v>302</v>
      </c>
      <c r="D1644" s="48" t="s">
        <v>28</v>
      </c>
      <c r="E1644" s="53">
        <v>5.88</v>
      </c>
      <c r="F1644" s="102">
        <v>5.0599999999999996</v>
      </c>
      <c r="G1644" s="102">
        <v>29.74</v>
      </c>
    </row>
    <row r="1645" spans="1:7" ht="25.5" x14ac:dyDescent="0.25">
      <c r="A1645" s="54" t="s">
        <v>315</v>
      </c>
      <c r="B1645" s="47" t="s">
        <v>316</v>
      </c>
      <c r="C1645" s="48" t="s">
        <v>110</v>
      </c>
      <c r="D1645" s="48" t="s">
        <v>293</v>
      </c>
      <c r="E1645" s="53">
        <v>16.46</v>
      </c>
      <c r="F1645" s="102">
        <v>13</v>
      </c>
      <c r="G1645" s="102">
        <v>213.92</v>
      </c>
    </row>
    <row r="1646" spans="1:7" x14ac:dyDescent="0.25">
      <c r="A1646" s="81" t="s">
        <v>305</v>
      </c>
      <c r="B1646" s="81"/>
      <c r="C1646" s="81"/>
      <c r="D1646" s="81"/>
      <c r="E1646" s="81"/>
      <c r="F1646" s="81"/>
      <c r="G1646" s="55">
        <v>1.23</v>
      </c>
    </row>
    <row r="1647" spans="1:7" x14ac:dyDescent="0.25">
      <c r="A1647" s="81" t="s">
        <v>306</v>
      </c>
      <c r="B1647" s="81"/>
      <c r="C1647" s="81"/>
      <c r="D1647" s="81"/>
      <c r="E1647" s="81"/>
      <c r="F1647" s="81"/>
      <c r="G1647" s="55">
        <v>0.85</v>
      </c>
    </row>
    <row r="1648" spans="1:7" x14ac:dyDescent="0.25">
      <c r="A1648" s="81" t="s">
        <v>307</v>
      </c>
      <c r="B1648" s="81"/>
      <c r="C1648" s="81"/>
      <c r="D1648" s="81"/>
      <c r="E1648" s="81"/>
      <c r="F1648" s="81"/>
      <c r="G1648" s="55">
        <v>2.0699999999999998</v>
      </c>
    </row>
    <row r="1649" spans="1:7" x14ac:dyDescent="0.25">
      <c r="A1649" s="81" t="s">
        <v>308</v>
      </c>
      <c r="B1649" s="81"/>
      <c r="C1649" s="81"/>
      <c r="D1649" s="81"/>
      <c r="E1649" s="81"/>
      <c r="F1649" s="81"/>
      <c r="G1649" s="55">
        <v>0</v>
      </c>
    </row>
    <row r="1650" spans="1:7" x14ac:dyDescent="0.25">
      <c r="A1650" s="81" t="s">
        <v>309</v>
      </c>
      <c r="B1650" s="81"/>
      <c r="C1650" s="81"/>
      <c r="D1650" s="81"/>
      <c r="E1650" s="81"/>
      <c r="F1650" s="81"/>
      <c r="G1650" s="55">
        <v>0.55000000000000004</v>
      </c>
    </row>
    <row r="1651" spans="1:7" x14ac:dyDescent="0.25">
      <c r="A1651" s="81" t="s">
        <v>310</v>
      </c>
      <c r="B1651" s="81"/>
      <c r="C1651" s="81"/>
      <c r="D1651" s="81"/>
      <c r="E1651" s="81"/>
      <c r="F1651" s="81"/>
      <c r="G1651" s="55">
        <v>0</v>
      </c>
    </row>
    <row r="1652" spans="1:7" x14ac:dyDescent="0.25">
      <c r="A1652" s="81" t="s">
        <v>311</v>
      </c>
      <c r="B1652" s="81"/>
      <c r="C1652" s="81"/>
      <c r="D1652" s="81"/>
      <c r="E1652" s="81"/>
      <c r="F1652" s="81"/>
      <c r="G1652" s="55">
        <v>0.55000000000000004</v>
      </c>
    </row>
    <row r="1653" spans="1:7" x14ac:dyDescent="0.25">
      <c r="A1653" s="81" t="s">
        <v>312</v>
      </c>
      <c r="B1653" s="81"/>
      <c r="C1653" s="81"/>
      <c r="D1653" s="81"/>
      <c r="E1653" s="81"/>
      <c r="F1653" s="81"/>
      <c r="G1653" s="104">
        <v>2.63</v>
      </c>
    </row>
    <row r="1654" spans="1:7" x14ac:dyDescent="0.25">
      <c r="A1654" s="81" t="s">
        <v>313</v>
      </c>
      <c r="B1654" s="81"/>
      <c r="C1654" s="81"/>
      <c r="D1654" s="81"/>
      <c r="E1654" s="81"/>
      <c r="F1654" s="81"/>
      <c r="G1654" s="55">
        <v>117.54</v>
      </c>
    </row>
    <row r="1655" spans="1:7" x14ac:dyDescent="0.25">
      <c r="A1655" s="81" t="s">
        <v>314</v>
      </c>
      <c r="B1655" s="81"/>
      <c r="C1655" s="81"/>
      <c r="D1655" s="81"/>
      <c r="E1655" s="81"/>
      <c r="F1655" s="81"/>
      <c r="G1655" s="55">
        <f>G1653*G1654</f>
        <v>309.1302</v>
      </c>
    </row>
    <row r="1656" spans="1:7" x14ac:dyDescent="0.25">
      <c r="A1656" s="82"/>
      <c r="B1656" s="82"/>
      <c r="C1656" s="82"/>
      <c r="D1656" s="82"/>
      <c r="E1656" s="82"/>
      <c r="F1656" s="82"/>
      <c r="G1656" s="82"/>
    </row>
    <row r="1657" spans="1:7" x14ac:dyDescent="0.25">
      <c r="A1657" s="46" t="s">
        <v>659</v>
      </c>
      <c r="B1657" s="46" t="s">
        <v>299</v>
      </c>
      <c r="C1657" s="52" t="s">
        <v>110</v>
      </c>
      <c r="D1657" s="52" t="s">
        <v>3</v>
      </c>
      <c r="E1657" s="53"/>
      <c r="F1657" s="49"/>
      <c r="G1657" s="49"/>
    </row>
    <row r="1658" spans="1:7" x14ac:dyDescent="0.25">
      <c r="A1658" s="54" t="s">
        <v>549</v>
      </c>
      <c r="B1658" s="47" t="s">
        <v>299</v>
      </c>
      <c r="C1658" s="48" t="s">
        <v>451</v>
      </c>
      <c r="D1658" s="48" t="s">
        <v>3</v>
      </c>
      <c r="E1658" s="53">
        <v>1</v>
      </c>
      <c r="F1658" s="102">
        <v>500</v>
      </c>
      <c r="G1658" s="102">
        <v>500</v>
      </c>
    </row>
    <row r="1659" spans="1:7" x14ac:dyDescent="0.25">
      <c r="A1659" s="81" t="s">
        <v>305</v>
      </c>
      <c r="B1659" s="81"/>
      <c r="C1659" s="81"/>
      <c r="D1659" s="81"/>
      <c r="E1659" s="81"/>
      <c r="F1659" s="81"/>
      <c r="G1659" s="55">
        <v>0</v>
      </c>
    </row>
    <row r="1660" spans="1:7" x14ac:dyDescent="0.25">
      <c r="A1660" s="81" t="s">
        <v>306</v>
      </c>
      <c r="B1660" s="81"/>
      <c r="C1660" s="81"/>
      <c r="D1660" s="81"/>
      <c r="E1660" s="81"/>
      <c r="F1660" s="81"/>
      <c r="G1660" s="55">
        <v>500</v>
      </c>
    </row>
    <row r="1661" spans="1:7" x14ac:dyDescent="0.25">
      <c r="A1661" s="81" t="s">
        <v>307</v>
      </c>
      <c r="B1661" s="81"/>
      <c r="C1661" s="81"/>
      <c r="D1661" s="81"/>
      <c r="E1661" s="81"/>
      <c r="F1661" s="81"/>
      <c r="G1661" s="55">
        <v>500</v>
      </c>
    </row>
    <row r="1662" spans="1:7" x14ac:dyDescent="0.25">
      <c r="A1662" s="81" t="s">
        <v>308</v>
      </c>
      <c r="B1662" s="81"/>
      <c r="C1662" s="81"/>
      <c r="D1662" s="81"/>
      <c r="E1662" s="81"/>
      <c r="F1662" s="81"/>
      <c r="G1662" s="55">
        <v>0</v>
      </c>
    </row>
    <row r="1663" spans="1:7" x14ac:dyDescent="0.25">
      <c r="A1663" s="81" t="s">
        <v>309</v>
      </c>
      <c r="B1663" s="81"/>
      <c r="C1663" s="81"/>
      <c r="D1663" s="81"/>
      <c r="E1663" s="81"/>
      <c r="F1663" s="81"/>
      <c r="G1663" s="55">
        <v>133.85</v>
      </c>
    </row>
    <row r="1664" spans="1:7" x14ac:dyDescent="0.25">
      <c r="A1664" s="81" t="s">
        <v>310</v>
      </c>
      <c r="B1664" s="81"/>
      <c r="C1664" s="81"/>
      <c r="D1664" s="81"/>
      <c r="E1664" s="81"/>
      <c r="F1664" s="81"/>
      <c r="G1664" s="55">
        <v>0</v>
      </c>
    </row>
    <row r="1665" spans="1:7" x14ac:dyDescent="0.25">
      <c r="A1665" s="81" t="s">
        <v>311</v>
      </c>
      <c r="B1665" s="81"/>
      <c r="C1665" s="81"/>
      <c r="D1665" s="81"/>
      <c r="E1665" s="81"/>
      <c r="F1665" s="81"/>
      <c r="G1665" s="55">
        <v>133.85</v>
      </c>
    </row>
    <row r="1666" spans="1:7" x14ac:dyDescent="0.25">
      <c r="A1666" s="81" t="s">
        <v>312</v>
      </c>
      <c r="B1666" s="81"/>
      <c r="C1666" s="81"/>
      <c r="D1666" s="81"/>
      <c r="E1666" s="81"/>
      <c r="F1666" s="81"/>
      <c r="G1666" s="104">
        <v>633.85</v>
      </c>
    </row>
    <row r="1667" spans="1:7" x14ac:dyDescent="0.25">
      <c r="A1667" s="81" t="s">
        <v>313</v>
      </c>
      <c r="B1667" s="81"/>
      <c r="C1667" s="81"/>
      <c r="D1667" s="81"/>
      <c r="E1667" s="81"/>
      <c r="F1667" s="81"/>
      <c r="G1667" s="55">
        <v>1</v>
      </c>
    </row>
    <row r="1668" spans="1:7" x14ac:dyDescent="0.25">
      <c r="A1668" s="81" t="s">
        <v>314</v>
      </c>
      <c r="B1668" s="81"/>
      <c r="C1668" s="81"/>
      <c r="D1668" s="81"/>
      <c r="E1668" s="81"/>
      <c r="F1668" s="81"/>
      <c r="G1668" s="55">
        <f>G1666*G1667</f>
        <v>633.85</v>
      </c>
    </row>
    <row r="1669" spans="1:7" x14ac:dyDescent="0.25">
      <c r="A1669" s="82"/>
      <c r="B1669" s="82"/>
      <c r="C1669" s="82"/>
      <c r="D1669" s="82"/>
      <c r="E1669" s="82"/>
      <c r="F1669" s="82"/>
      <c r="G1669" s="82"/>
    </row>
    <row r="1670" spans="1:7" x14ac:dyDescent="0.25">
      <c r="A1670" s="74" t="s">
        <v>666</v>
      </c>
      <c r="B1670" s="74"/>
      <c r="C1670" s="74"/>
      <c r="D1670" s="74"/>
      <c r="E1670" s="74"/>
      <c r="F1670" s="74"/>
      <c r="G1670" s="50">
        <f>G1655+G1668</f>
        <v>942.98019999999997</v>
      </c>
    </row>
    <row r="1671" spans="1:7" x14ac:dyDescent="0.25">
      <c r="A1671" s="74" t="s">
        <v>300</v>
      </c>
      <c r="B1671" s="74"/>
      <c r="C1671" s="74"/>
      <c r="D1671" s="74"/>
      <c r="E1671" s="74"/>
      <c r="F1671" s="74"/>
      <c r="G1671" s="50">
        <f>G1670+G1641+G1607+G1511+G1480+G1132+G522+G282+G245</f>
        <v>90086.756599999993</v>
      </c>
    </row>
  </sheetData>
  <sheetProtection password="EAB2" sheet="1" objects="1" scenarios="1"/>
  <mergeCells count="1160">
    <mergeCell ref="A11:F11"/>
    <mergeCell ref="A12:F12"/>
    <mergeCell ref="A2:G2"/>
    <mergeCell ref="A3:G3"/>
    <mergeCell ref="A4:G4"/>
    <mergeCell ref="A7:G7"/>
    <mergeCell ref="A8:G8"/>
    <mergeCell ref="A10:F10"/>
    <mergeCell ref="A35:F35"/>
    <mergeCell ref="A36:F36"/>
    <mergeCell ref="A37:F37"/>
    <mergeCell ref="A38:F38"/>
    <mergeCell ref="A39:F39"/>
    <mergeCell ref="A28:F28"/>
    <mergeCell ref="A29:G29"/>
    <mergeCell ref="A32:F32"/>
    <mergeCell ref="A33:F33"/>
    <mergeCell ref="A34:F34"/>
    <mergeCell ref="A23:F23"/>
    <mergeCell ref="A24:F24"/>
    <mergeCell ref="A25:F25"/>
    <mergeCell ref="A26:F26"/>
    <mergeCell ref="A27:F27"/>
    <mergeCell ref="B15:G15"/>
    <mergeCell ref="A19:F19"/>
    <mergeCell ref="A20:F20"/>
    <mergeCell ref="A21:F21"/>
    <mergeCell ref="A22:F22"/>
    <mergeCell ref="A61:F61"/>
    <mergeCell ref="A62:F62"/>
    <mergeCell ref="A63:F63"/>
    <mergeCell ref="A64:F64"/>
    <mergeCell ref="A65:F65"/>
    <mergeCell ref="A53:F53"/>
    <mergeCell ref="A54:F54"/>
    <mergeCell ref="A55:F55"/>
    <mergeCell ref="A56:G56"/>
    <mergeCell ref="A60:F60"/>
    <mergeCell ref="A48:F48"/>
    <mergeCell ref="A49:F49"/>
    <mergeCell ref="A50:F50"/>
    <mergeCell ref="A51:F51"/>
    <mergeCell ref="A52:F52"/>
    <mergeCell ref="A40:F40"/>
    <mergeCell ref="A41:F41"/>
    <mergeCell ref="A42:G42"/>
    <mergeCell ref="A46:F46"/>
    <mergeCell ref="A47:F47"/>
    <mergeCell ref="A89:G89"/>
    <mergeCell ref="A92:F92"/>
    <mergeCell ref="A93:F93"/>
    <mergeCell ref="A94:F94"/>
    <mergeCell ref="A95:F95"/>
    <mergeCell ref="A84:F84"/>
    <mergeCell ref="A85:F85"/>
    <mergeCell ref="A86:F86"/>
    <mergeCell ref="A87:F87"/>
    <mergeCell ref="A88:F88"/>
    <mergeCell ref="A79:F79"/>
    <mergeCell ref="A80:F80"/>
    <mergeCell ref="A81:F81"/>
    <mergeCell ref="A82:F82"/>
    <mergeCell ref="A83:F83"/>
    <mergeCell ref="A66:F66"/>
    <mergeCell ref="A67:F67"/>
    <mergeCell ref="A68:F68"/>
    <mergeCell ref="A69:F69"/>
    <mergeCell ref="A70:G70"/>
    <mergeCell ref="A113:F113"/>
    <mergeCell ref="A114:F114"/>
    <mergeCell ref="A115:G115"/>
    <mergeCell ref="A118:F118"/>
    <mergeCell ref="A119:F119"/>
    <mergeCell ref="A108:F108"/>
    <mergeCell ref="A109:F109"/>
    <mergeCell ref="A110:F110"/>
    <mergeCell ref="A111:F111"/>
    <mergeCell ref="A112:F112"/>
    <mergeCell ref="A101:F101"/>
    <mergeCell ref="A102:G102"/>
    <mergeCell ref="A105:F105"/>
    <mergeCell ref="A106:F106"/>
    <mergeCell ref="A107:F107"/>
    <mergeCell ref="A96:F96"/>
    <mergeCell ref="A97:F97"/>
    <mergeCell ref="A98:F98"/>
    <mergeCell ref="A99:F99"/>
    <mergeCell ref="A100:F100"/>
    <mergeCell ref="A138:F138"/>
    <mergeCell ref="A139:F139"/>
    <mergeCell ref="A140:F140"/>
    <mergeCell ref="A141:F141"/>
    <mergeCell ref="A142:G142"/>
    <mergeCell ref="A133:F133"/>
    <mergeCell ref="A134:F134"/>
    <mergeCell ref="A135:F135"/>
    <mergeCell ref="A136:F136"/>
    <mergeCell ref="A137:F137"/>
    <mergeCell ref="A125:F125"/>
    <mergeCell ref="A126:F126"/>
    <mergeCell ref="A127:F127"/>
    <mergeCell ref="A128:G128"/>
    <mergeCell ref="A132:F132"/>
    <mergeCell ref="A120:F120"/>
    <mergeCell ref="A121:F121"/>
    <mergeCell ref="A122:F122"/>
    <mergeCell ref="A123:F123"/>
    <mergeCell ref="A124:F124"/>
    <mergeCell ref="A169:F169"/>
    <mergeCell ref="A170:F170"/>
    <mergeCell ref="A171:F171"/>
    <mergeCell ref="A172:F172"/>
    <mergeCell ref="A173:F173"/>
    <mergeCell ref="A158:G158"/>
    <mergeCell ref="A165:F165"/>
    <mergeCell ref="A166:F166"/>
    <mergeCell ref="A167:F167"/>
    <mergeCell ref="A168:F168"/>
    <mergeCell ref="A153:F153"/>
    <mergeCell ref="A154:F154"/>
    <mergeCell ref="A155:F155"/>
    <mergeCell ref="A156:F156"/>
    <mergeCell ref="A157:F157"/>
    <mergeCell ref="A148:F148"/>
    <mergeCell ref="A149:F149"/>
    <mergeCell ref="A150:F150"/>
    <mergeCell ref="A151:F151"/>
    <mergeCell ref="A152:F152"/>
    <mergeCell ref="A208:F208"/>
    <mergeCell ref="A209:F209"/>
    <mergeCell ref="A210:F210"/>
    <mergeCell ref="A211:F211"/>
    <mergeCell ref="A212:F212"/>
    <mergeCell ref="A200:F200"/>
    <mergeCell ref="A201:F201"/>
    <mergeCell ref="A202:G202"/>
    <mergeCell ref="A206:F206"/>
    <mergeCell ref="A207:F207"/>
    <mergeCell ref="A195:F195"/>
    <mergeCell ref="A196:F196"/>
    <mergeCell ref="A197:F197"/>
    <mergeCell ref="A198:F198"/>
    <mergeCell ref="A199:F199"/>
    <mergeCell ref="A174:F174"/>
    <mergeCell ref="A175:G175"/>
    <mergeCell ref="A192:F192"/>
    <mergeCell ref="A193:F193"/>
    <mergeCell ref="A194:F194"/>
    <mergeCell ref="A234:F234"/>
    <mergeCell ref="A235:F235"/>
    <mergeCell ref="A236:F236"/>
    <mergeCell ref="A237:F237"/>
    <mergeCell ref="A238:F238"/>
    <mergeCell ref="A226:F226"/>
    <mergeCell ref="A227:F227"/>
    <mergeCell ref="A228:F228"/>
    <mergeCell ref="A229:F229"/>
    <mergeCell ref="A230:G230"/>
    <mergeCell ref="A221:F221"/>
    <mergeCell ref="A222:F222"/>
    <mergeCell ref="A223:F223"/>
    <mergeCell ref="A224:F224"/>
    <mergeCell ref="A225:F225"/>
    <mergeCell ref="A213:F213"/>
    <mergeCell ref="A214:F214"/>
    <mergeCell ref="A215:F215"/>
    <mergeCell ref="A216:G216"/>
    <mergeCell ref="A220:F220"/>
    <mergeCell ref="A278:F278"/>
    <mergeCell ref="A279:F279"/>
    <mergeCell ref="A280:F280"/>
    <mergeCell ref="A281:G281"/>
    <mergeCell ref="A282:F282"/>
    <mergeCell ref="A273:F273"/>
    <mergeCell ref="A274:F274"/>
    <mergeCell ref="A275:F275"/>
    <mergeCell ref="A276:F276"/>
    <mergeCell ref="A277:F277"/>
    <mergeCell ref="A244:G244"/>
    <mergeCell ref="A245:F245"/>
    <mergeCell ref="B246:G246"/>
    <mergeCell ref="A271:F271"/>
    <mergeCell ref="A272:F272"/>
    <mergeCell ref="A239:F239"/>
    <mergeCell ref="A240:F240"/>
    <mergeCell ref="A241:F241"/>
    <mergeCell ref="A242:F242"/>
    <mergeCell ref="A243:F243"/>
    <mergeCell ref="A310:F310"/>
    <mergeCell ref="A311:F311"/>
    <mergeCell ref="A312:F312"/>
    <mergeCell ref="A313:F313"/>
    <mergeCell ref="A314:F314"/>
    <mergeCell ref="A299:F299"/>
    <mergeCell ref="A300:G300"/>
    <mergeCell ref="A307:F307"/>
    <mergeCell ref="A308:F308"/>
    <mergeCell ref="A309:F309"/>
    <mergeCell ref="A294:F294"/>
    <mergeCell ref="A295:F295"/>
    <mergeCell ref="A296:F296"/>
    <mergeCell ref="A297:F297"/>
    <mergeCell ref="A298:F298"/>
    <mergeCell ref="B283:G283"/>
    <mergeCell ref="A290:F290"/>
    <mergeCell ref="A291:F291"/>
    <mergeCell ref="A292:F292"/>
    <mergeCell ref="A293:F293"/>
    <mergeCell ref="A339:F339"/>
    <mergeCell ref="A340:F340"/>
    <mergeCell ref="A341:F341"/>
    <mergeCell ref="A342:F342"/>
    <mergeCell ref="A343:F343"/>
    <mergeCell ref="A330:F330"/>
    <mergeCell ref="A331:F331"/>
    <mergeCell ref="A332:F332"/>
    <mergeCell ref="A333:G333"/>
    <mergeCell ref="A338:F338"/>
    <mergeCell ref="A325:F325"/>
    <mergeCell ref="A326:F326"/>
    <mergeCell ref="A327:F327"/>
    <mergeCell ref="A328:F328"/>
    <mergeCell ref="A329:F329"/>
    <mergeCell ref="A315:F315"/>
    <mergeCell ref="A316:F316"/>
    <mergeCell ref="A317:G317"/>
    <mergeCell ref="A323:F323"/>
    <mergeCell ref="A324:F324"/>
    <mergeCell ref="A366:G366"/>
    <mergeCell ref="A371:F371"/>
    <mergeCell ref="A372:F372"/>
    <mergeCell ref="A373:F373"/>
    <mergeCell ref="A374:F374"/>
    <mergeCell ref="A361:F361"/>
    <mergeCell ref="A362:F362"/>
    <mergeCell ref="A363:F363"/>
    <mergeCell ref="A364:F364"/>
    <mergeCell ref="A365:F365"/>
    <mergeCell ref="A356:F356"/>
    <mergeCell ref="A357:F357"/>
    <mergeCell ref="A358:F358"/>
    <mergeCell ref="A359:F359"/>
    <mergeCell ref="A360:F360"/>
    <mergeCell ref="A344:F344"/>
    <mergeCell ref="A345:F345"/>
    <mergeCell ref="A346:F346"/>
    <mergeCell ref="A347:F347"/>
    <mergeCell ref="A348:G348"/>
    <mergeCell ref="A396:F396"/>
    <mergeCell ref="A397:F397"/>
    <mergeCell ref="A398:G398"/>
    <mergeCell ref="A404:F404"/>
    <mergeCell ref="A405:F405"/>
    <mergeCell ref="A391:F391"/>
    <mergeCell ref="A392:F392"/>
    <mergeCell ref="A393:F393"/>
    <mergeCell ref="A394:F394"/>
    <mergeCell ref="A395:F395"/>
    <mergeCell ref="A380:F380"/>
    <mergeCell ref="A381:G381"/>
    <mergeCell ref="A388:F388"/>
    <mergeCell ref="A389:F389"/>
    <mergeCell ref="A390:F390"/>
    <mergeCell ref="A375:F375"/>
    <mergeCell ref="A376:F376"/>
    <mergeCell ref="A377:F377"/>
    <mergeCell ref="A378:F378"/>
    <mergeCell ref="A379:F379"/>
    <mergeCell ref="A430:F430"/>
    <mergeCell ref="A431:F431"/>
    <mergeCell ref="A432:F432"/>
    <mergeCell ref="A433:F433"/>
    <mergeCell ref="A434:G434"/>
    <mergeCell ref="A425:F425"/>
    <mergeCell ref="A426:F426"/>
    <mergeCell ref="A427:F427"/>
    <mergeCell ref="A428:F428"/>
    <mergeCell ref="A429:F429"/>
    <mergeCell ref="A411:F411"/>
    <mergeCell ref="A412:F412"/>
    <mergeCell ref="A413:F413"/>
    <mergeCell ref="A414:G414"/>
    <mergeCell ref="A424:F424"/>
    <mergeCell ref="A406:F406"/>
    <mergeCell ref="A407:F407"/>
    <mergeCell ref="A408:F408"/>
    <mergeCell ref="A409:F409"/>
    <mergeCell ref="A410:F410"/>
    <mergeCell ref="A474:F474"/>
    <mergeCell ref="A475:F475"/>
    <mergeCell ref="A476:F476"/>
    <mergeCell ref="A477:F477"/>
    <mergeCell ref="A478:F478"/>
    <mergeCell ref="A457:G457"/>
    <mergeCell ref="A470:F470"/>
    <mergeCell ref="A471:F471"/>
    <mergeCell ref="A472:F472"/>
    <mergeCell ref="A473:F473"/>
    <mergeCell ref="A452:F452"/>
    <mergeCell ref="A453:F453"/>
    <mergeCell ref="A454:F454"/>
    <mergeCell ref="A455:F455"/>
    <mergeCell ref="A456:F456"/>
    <mergeCell ref="A447:F447"/>
    <mergeCell ref="A448:F448"/>
    <mergeCell ref="A449:F449"/>
    <mergeCell ref="A450:F450"/>
    <mergeCell ref="A451:F451"/>
    <mergeCell ref="A500:F500"/>
    <mergeCell ref="A501:F501"/>
    <mergeCell ref="A502:F502"/>
    <mergeCell ref="A503:F503"/>
    <mergeCell ref="A504:F504"/>
    <mergeCell ref="A493:F493"/>
    <mergeCell ref="A494:F494"/>
    <mergeCell ref="A495:G495"/>
    <mergeCell ref="A498:F498"/>
    <mergeCell ref="A499:F499"/>
    <mergeCell ref="A488:F488"/>
    <mergeCell ref="A489:F489"/>
    <mergeCell ref="A490:F490"/>
    <mergeCell ref="A491:F491"/>
    <mergeCell ref="A492:F492"/>
    <mergeCell ref="A479:F479"/>
    <mergeCell ref="A480:G480"/>
    <mergeCell ref="A485:F485"/>
    <mergeCell ref="A486:F486"/>
    <mergeCell ref="A487:F487"/>
    <mergeCell ref="A522:F522"/>
    <mergeCell ref="B523:G523"/>
    <mergeCell ref="A545:F545"/>
    <mergeCell ref="A546:F546"/>
    <mergeCell ref="A547:F547"/>
    <mergeCell ref="A517:F517"/>
    <mergeCell ref="A518:F518"/>
    <mergeCell ref="A519:F519"/>
    <mergeCell ref="A520:F520"/>
    <mergeCell ref="A521:G521"/>
    <mergeCell ref="A512:F512"/>
    <mergeCell ref="A513:F513"/>
    <mergeCell ref="A514:F514"/>
    <mergeCell ref="A515:F515"/>
    <mergeCell ref="A516:F516"/>
    <mergeCell ref="A505:F505"/>
    <mergeCell ref="A506:F506"/>
    <mergeCell ref="A507:F507"/>
    <mergeCell ref="A508:G508"/>
    <mergeCell ref="A511:F511"/>
    <mergeCell ref="A530:F530"/>
    <mergeCell ref="A531:F531"/>
    <mergeCell ref="A532:F532"/>
    <mergeCell ref="A533:F533"/>
    <mergeCell ref="A534:F534"/>
    <mergeCell ref="A535:F535"/>
    <mergeCell ref="A536:F536"/>
    <mergeCell ref="A537:F537"/>
    <mergeCell ref="A538:F538"/>
    <mergeCell ref="A539:F539"/>
    <mergeCell ref="A540:G540"/>
    <mergeCell ref="A567:F567"/>
    <mergeCell ref="A568:F568"/>
    <mergeCell ref="A569:F569"/>
    <mergeCell ref="A570:G570"/>
    <mergeCell ref="A575:F575"/>
    <mergeCell ref="A562:F562"/>
    <mergeCell ref="A563:F563"/>
    <mergeCell ref="A564:F564"/>
    <mergeCell ref="A565:F565"/>
    <mergeCell ref="A566:F566"/>
    <mergeCell ref="A553:F553"/>
    <mergeCell ref="A554:F554"/>
    <mergeCell ref="A555:G555"/>
    <mergeCell ref="A560:F560"/>
    <mergeCell ref="A561:F561"/>
    <mergeCell ref="A548:F548"/>
    <mergeCell ref="A549:F549"/>
    <mergeCell ref="A550:F550"/>
    <mergeCell ref="A551:F551"/>
    <mergeCell ref="A552:F552"/>
    <mergeCell ref="A595:F595"/>
    <mergeCell ref="A596:F596"/>
    <mergeCell ref="A597:F597"/>
    <mergeCell ref="A598:F598"/>
    <mergeCell ref="A599:F599"/>
    <mergeCell ref="A590:F590"/>
    <mergeCell ref="A591:F591"/>
    <mergeCell ref="A592:F592"/>
    <mergeCell ref="A593:F593"/>
    <mergeCell ref="A594:F594"/>
    <mergeCell ref="A581:F581"/>
    <mergeCell ref="A582:F582"/>
    <mergeCell ref="A583:F583"/>
    <mergeCell ref="A584:F584"/>
    <mergeCell ref="A585:G585"/>
    <mergeCell ref="A576:F576"/>
    <mergeCell ref="A577:F577"/>
    <mergeCell ref="A578:F578"/>
    <mergeCell ref="A579:F579"/>
    <mergeCell ref="A580:F580"/>
    <mergeCell ref="A623:F623"/>
    <mergeCell ref="A624:F624"/>
    <mergeCell ref="A625:F625"/>
    <mergeCell ref="A626:F626"/>
    <mergeCell ref="A627:F627"/>
    <mergeCell ref="A614:F614"/>
    <mergeCell ref="A615:G615"/>
    <mergeCell ref="A620:F620"/>
    <mergeCell ref="A621:F621"/>
    <mergeCell ref="A622:F622"/>
    <mergeCell ref="A609:F609"/>
    <mergeCell ref="A610:F610"/>
    <mergeCell ref="A611:F611"/>
    <mergeCell ref="A612:F612"/>
    <mergeCell ref="A613:F613"/>
    <mergeCell ref="A600:G600"/>
    <mergeCell ref="A605:F605"/>
    <mergeCell ref="A606:F606"/>
    <mergeCell ref="A607:F607"/>
    <mergeCell ref="A608:F608"/>
    <mergeCell ref="A650:F650"/>
    <mergeCell ref="A651:F651"/>
    <mergeCell ref="A652:F652"/>
    <mergeCell ref="A653:F653"/>
    <mergeCell ref="A654:F654"/>
    <mergeCell ref="A641:F641"/>
    <mergeCell ref="A642:F642"/>
    <mergeCell ref="A643:F643"/>
    <mergeCell ref="A644:G644"/>
    <mergeCell ref="A649:F649"/>
    <mergeCell ref="A636:F636"/>
    <mergeCell ref="A637:F637"/>
    <mergeCell ref="A638:F638"/>
    <mergeCell ref="A639:F639"/>
    <mergeCell ref="A640:F640"/>
    <mergeCell ref="A628:F628"/>
    <mergeCell ref="A629:F629"/>
    <mergeCell ref="A630:G630"/>
    <mergeCell ref="A634:F634"/>
    <mergeCell ref="A635:F635"/>
    <mergeCell ref="A675:G675"/>
    <mergeCell ref="A681:F681"/>
    <mergeCell ref="A682:F682"/>
    <mergeCell ref="A683:F683"/>
    <mergeCell ref="A684:F684"/>
    <mergeCell ref="A670:F670"/>
    <mergeCell ref="A671:F671"/>
    <mergeCell ref="A672:F672"/>
    <mergeCell ref="A673:F673"/>
    <mergeCell ref="A674:F674"/>
    <mergeCell ref="A665:F665"/>
    <mergeCell ref="A666:F666"/>
    <mergeCell ref="A667:F667"/>
    <mergeCell ref="A668:F668"/>
    <mergeCell ref="A669:F669"/>
    <mergeCell ref="A655:F655"/>
    <mergeCell ref="A656:F656"/>
    <mergeCell ref="A657:F657"/>
    <mergeCell ref="A658:F658"/>
    <mergeCell ref="A659:G659"/>
    <mergeCell ref="A705:F705"/>
    <mergeCell ref="A706:F706"/>
    <mergeCell ref="A707:G707"/>
    <mergeCell ref="A713:F713"/>
    <mergeCell ref="A714:F714"/>
    <mergeCell ref="A700:F700"/>
    <mergeCell ref="A701:F701"/>
    <mergeCell ref="A702:F702"/>
    <mergeCell ref="A703:F703"/>
    <mergeCell ref="A704:F704"/>
    <mergeCell ref="A690:F690"/>
    <mergeCell ref="A691:G691"/>
    <mergeCell ref="A697:F697"/>
    <mergeCell ref="A698:F698"/>
    <mergeCell ref="A699:F699"/>
    <mergeCell ref="A685:F685"/>
    <mergeCell ref="A686:F686"/>
    <mergeCell ref="A687:F687"/>
    <mergeCell ref="A688:F688"/>
    <mergeCell ref="A689:F689"/>
    <mergeCell ref="A734:F734"/>
    <mergeCell ref="A735:F735"/>
    <mergeCell ref="A736:F736"/>
    <mergeCell ref="A737:F737"/>
    <mergeCell ref="A738:G738"/>
    <mergeCell ref="A729:F729"/>
    <mergeCell ref="A730:F730"/>
    <mergeCell ref="A731:F731"/>
    <mergeCell ref="A732:F732"/>
    <mergeCell ref="A733:F733"/>
    <mergeCell ref="A720:F720"/>
    <mergeCell ref="A721:F721"/>
    <mergeCell ref="A722:F722"/>
    <mergeCell ref="A723:G723"/>
    <mergeCell ref="A728:F728"/>
    <mergeCell ref="A715:F715"/>
    <mergeCell ref="A716:F716"/>
    <mergeCell ref="A717:F717"/>
    <mergeCell ref="A718:F718"/>
    <mergeCell ref="A719:F719"/>
    <mergeCell ref="A762:F762"/>
    <mergeCell ref="A763:F763"/>
    <mergeCell ref="A764:F764"/>
    <mergeCell ref="A765:F765"/>
    <mergeCell ref="A766:F766"/>
    <mergeCell ref="A753:G753"/>
    <mergeCell ref="A758:F758"/>
    <mergeCell ref="A759:F759"/>
    <mergeCell ref="A760:F760"/>
    <mergeCell ref="A761:F761"/>
    <mergeCell ref="A748:F748"/>
    <mergeCell ref="A749:F749"/>
    <mergeCell ref="A750:F750"/>
    <mergeCell ref="A751:F751"/>
    <mergeCell ref="A752:F752"/>
    <mergeCell ref="A743:F743"/>
    <mergeCell ref="A744:F744"/>
    <mergeCell ref="A745:F745"/>
    <mergeCell ref="A746:F746"/>
    <mergeCell ref="A747:F747"/>
    <mergeCell ref="A790:F790"/>
    <mergeCell ref="A791:F791"/>
    <mergeCell ref="A792:F792"/>
    <mergeCell ref="A793:F793"/>
    <mergeCell ref="A794:F794"/>
    <mergeCell ref="A781:F781"/>
    <mergeCell ref="A782:F782"/>
    <mergeCell ref="A783:G783"/>
    <mergeCell ref="A788:F788"/>
    <mergeCell ref="A789:F789"/>
    <mergeCell ref="A776:F776"/>
    <mergeCell ref="A777:F777"/>
    <mergeCell ref="A778:F778"/>
    <mergeCell ref="A779:F779"/>
    <mergeCell ref="A780:F780"/>
    <mergeCell ref="A767:F767"/>
    <mergeCell ref="A768:G768"/>
    <mergeCell ref="A773:F773"/>
    <mergeCell ref="A774:F774"/>
    <mergeCell ref="A775:F775"/>
    <mergeCell ref="A818:F818"/>
    <mergeCell ref="A819:F819"/>
    <mergeCell ref="A820:F820"/>
    <mergeCell ref="A821:F821"/>
    <mergeCell ref="A822:F822"/>
    <mergeCell ref="A809:F809"/>
    <mergeCell ref="A810:F810"/>
    <mergeCell ref="A811:F811"/>
    <mergeCell ref="A812:F812"/>
    <mergeCell ref="A813:G813"/>
    <mergeCell ref="A804:F804"/>
    <mergeCell ref="A805:F805"/>
    <mergeCell ref="A806:F806"/>
    <mergeCell ref="A807:F807"/>
    <mergeCell ref="A808:F808"/>
    <mergeCell ref="A795:F795"/>
    <mergeCell ref="A796:F796"/>
    <mergeCell ref="A797:F797"/>
    <mergeCell ref="A798:G798"/>
    <mergeCell ref="A803:F803"/>
    <mergeCell ref="A843:F843"/>
    <mergeCell ref="A844:G844"/>
    <mergeCell ref="A850:F850"/>
    <mergeCell ref="A851:F851"/>
    <mergeCell ref="A852:F852"/>
    <mergeCell ref="A838:F838"/>
    <mergeCell ref="A839:F839"/>
    <mergeCell ref="A840:F840"/>
    <mergeCell ref="A841:F841"/>
    <mergeCell ref="A842:F842"/>
    <mergeCell ref="A828:G828"/>
    <mergeCell ref="A834:F834"/>
    <mergeCell ref="A835:F835"/>
    <mergeCell ref="A836:F836"/>
    <mergeCell ref="A837:F837"/>
    <mergeCell ref="A823:F823"/>
    <mergeCell ref="A824:F824"/>
    <mergeCell ref="A825:F825"/>
    <mergeCell ref="A826:F826"/>
    <mergeCell ref="A827:F827"/>
    <mergeCell ref="A873:F873"/>
    <mergeCell ref="A874:F874"/>
    <mergeCell ref="A875:F875"/>
    <mergeCell ref="A876:G876"/>
    <mergeCell ref="A882:F882"/>
    <mergeCell ref="A868:F868"/>
    <mergeCell ref="A869:F869"/>
    <mergeCell ref="A870:F870"/>
    <mergeCell ref="A871:F871"/>
    <mergeCell ref="A872:F872"/>
    <mergeCell ref="A858:F858"/>
    <mergeCell ref="A859:F859"/>
    <mergeCell ref="A860:G860"/>
    <mergeCell ref="A866:F866"/>
    <mergeCell ref="A867:F867"/>
    <mergeCell ref="A853:F853"/>
    <mergeCell ref="A854:F854"/>
    <mergeCell ref="A855:F855"/>
    <mergeCell ref="A856:F856"/>
    <mergeCell ref="A857:F857"/>
    <mergeCell ref="A902:F902"/>
    <mergeCell ref="A903:F903"/>
    <mergeCell ref="A904:F904"/>
    <mergeCell ref="A905:F905"/>
    <mergeCell ref="A906:F906"/>
    <mergeCell ref="A897:F897"/>
    <mergeCell ref="A898:F898"/>
    <mergeCell ref="A899:F899"/>
    <mergeCell ref="A900:F900"/>
    <mergeCell ref="A901:F901"/>
    <mergeCell ref="A888:F888"/>
    <mergeCell ref="A889:F889"/>
    <mergeCell ref="A890:F890"/>
    <mergeCell ref="A891:F891"/>
    <mergeCell ref="A892:G892"/>
    <mergeCell ref="A883:F883"/>
    <mergeCell ref="A884:F884"/>
    <mergeCell ref="A885:F885"/>
    <mergeCell ref="A886:F886"/>
    <mergeCell ref="A887:F887"/>
    <mergeCell ref="A936:F936"/>
    <mergeCell ref="A937:F937"/>
    <mergeCell ref="A938:F938"/>
    <mergeCell ref="A939:F939"/>
    <mergeCell ref="A940:F940"/>
    <mergeCell ref="A925:F925"/>
    <mergeCell ref="A926:G926"/>
    <mergeCell ref="A933:F933"/>
    <mergeCell ref="A934:F934"/>
    <mergeCell ref="A935:F935"/>
    <mergeCell ref="A920:F920"/>
    <mergeCell ref="A921:F921"/>
    <mergeCell ref="A922:F922"/>
    <mergeCell ref="A923:F923"/>
    <mergeCell ref="A924:F924"/>
    <mergeCell ref="A907:G907"/>
    <mergeCell ref="A916:F916"/>
    <mergeCell ref="A917:F917"/>
    <mergeCell ref="A918:F918"/>
    <mergeCell ref="A919:F919"/>
    <mergeCell ref="A970:F970"/>
    <mergeCell ref="A971:F971"/>
    <mergeCell ref="A972:F972"/>
    <mergeCell ref="A973:F973"/>
    <mergeCell ref="A974:F974"/>
    <mergeCell ref="A957:F957"/>
    <mergeCell ref="A958:F958"/>
    <mergeCell ref="A959:F959"/>
    <mergeCell ref="A960:G960"/>
    <mergeCell ref="A969:F969"/>
    <mergeCell ref="A952:F952"/>
    <mergeCell ref="A953:F953"/>
    <mergeCell ref="A954:F954"/>
    <mergeCell ref="A955:F955"/>
    <mergeCell ref="A956:F956"/>
    <mergeCell ref="A941:F941"/>
    <mergeCell ref="A942:F942"/>
    <mergeCell ref="A943:G943"/>
    <mergeCell ref="A950:F950"/>
    <mergeCell ref="A951:F951"/>
    <mergeCell ref="A996:G996"/>
    <mergeCell ref="A1003:F1003"/>
    <mergeCell ref="A1004:F1004"/>
    <mergeCell ref="A1005:F1005"/>
    <mergeCell ref="A1006:F1006"/>
    <mergeCell ref="A991:F991"/>
    <mergeCell ref="A992:F992"/>
    <mergeCell ref="A993:F993"/>
    <mergeCell ref="A994:F994"/>
    <mergeCell ref="A995:F995"/>
    <mergeCell ref="A986:F986"/>
    <mergeCell ref="A987:F987"/>
    <mergeCell ref="A988:F988"/>
    <mergeCell ref="A989:F989"/>
    <mergeCell ref="A990:F990"/>
    <mergeCell ref="A975:F975"/>
    <mergeCell ref="A976:F976"/>
    <mergeCell ref="A977:F977"/>
    <mergeCell ref="A978:F978"/>
    <mergeCell ref="A979:G979"/>
    <mergeCell ref="A1030:F1030"/>
    <mergeCell ref="A1031:F1031"/>
    <mergeCell ref="A1032:G1032"/>
    <mergeCell ref="A1039:F1039"/>
    <mergeCell ref="A1040:F1040"/>
    <mergeCell ref="A1025:F1025"/>
    <mergeCell ref="A1026:F1026"/>
    <mergeCell ref="A1027:F1027"/>
    <mergeCell ref="A1028:F1028"/>
    <mergeCell ref="A1029:F1029"/>
    <mergeCell ref="A1012:F1012"/>
    <mergeCell ref="A1013:G1013"/>
    <mergeCell ref="A1022:F1022"/>
    <mergeCell ref="A1023:F1023"/>
    <mergeCell ref="A1024:F1024"/>
    <mergeCell ref="A1007:F1007"/>
    <mergeCell ref="A1008:F1008"/>
    <mergeCell ref="A1009:F1009"/>
    <mergeCell ref="A1010:F1010"/>
    <mergeCell ref="A1011:F1011"/>
    <mergeCell ref="A1061:F1061"/>
    <mergeCell ref="A1062:F1062"/>
    <mergeCell ref="A1063:F1063"/>
    <mergeCell ref="A1064:F1064"/>
    <mergeCell ref="A1065:G1065"/>
    <mergeCell ref="A1056:F1056"/>
    <mergeCell ref="A1057:F1057"/>
    <mergeCell ref="A1058:F1058"/>
    <mergeCell ref="A1059:F1059"/>
    <mergeCell ref="A1060:F1060"/>
    <mergeCell ref="A1046:F1046"/>
    <mergeCell ref="A1047:F1047"/>
    <mergeCell ref="A1048:F1048"/>
    <mergeCell ref="A1049:G1049"/>
    <mergeCell ref="A1055:F1055"/>
    <mergeCell ref="A1041:F1041"/>
    <mergeCell ref="A1042:F1042"/>
    <mergeCell ref="A1043:F1043"/>
    <mergeCell ref="A1044:F1044"/>
    <mergeCell ref="A1045:F1045"/>
    <mergeCell ref="A1091:F1091"/>
    <mergeCell ref="A1092:F1092"/>
    <mergeCell ref="A1093:F1093"/>
    <mergeCell ref="A1094:F1094"/>
    <mergeCell ref="A1095:F1095"/>
    <mergeCell ref="A1081:G1081"/>
    <mergeCell ref="A1087:F1087"/>
    <mergeCell ref="A1088:F1088"/>
    <mergeCell ref="A1089:F1089"/>
    <mergeCell ref="A1090:F1090"/>
    <mergeCell ref="A1076:F1076"/>
    <mergeCell ref="A1077:F1077"/>
    <mergeCell ref="A1078:F1078"/>
    <mergeCell ref="A1079:F1079"/>
    <mergeCell ref="A1080:F1080"/>
    <mergeCell ref="A1071:F1071"/>
    <mergeCell ref="A1072:F1072"/>
    <mergeCell ref="A1073:F1073"/>
    <mergeCell ref="A1074:F1074"/>
    <mergeCell ref="A1075:F1075"/>
    <mergeCell ref="A1123:F1123"/>
    <mergeCell ref="A1124:F1124"/>
    <mergeCell ref="A1125:F1125"/>
    <mergeCell ref="A1126:F1126"/>
    <mergeCell ref="A1127:F1127"/>
    <mergeCell ref="A1111:F1111"/>
    <mergeCell ref="A1112:F1112"/>
    <mergeCell ref="A1113:G1113"/>
    <mergeCell ref="A1121:F1121"/>
    <mergeCell ref="A1122:F1122"/>
    <mergeCell ref="A1106:F1106"/>
    <mergeCell ref="A1107:F1107"/>
    <mergeCell ref="A1108:F1108"/>
    <mergeCell ref="A1109:F1109"/>
    <mergeCell ref="A1110:F1110"/>
    <mergeCell ref="A1096:F1096"/>
    <mergeCell ref="A1097:G1097"/>
    <mergeCell ref="A1103:F1103"/>
    <mergeCell ref="A1104:F1104"/>
    <mergeCell ref="A1105:F1105"/>
    <mergeCell ref="A1148:F1148"/>
    <mergeCell ref="A1149:G1149"/>
    <mergeCell ref="A1155:F1155"/>
    <mergeCell ref="A1156:F1156"/>
    <mergeCell ref="A1157:F1157"/>
    <mergeCell ref="A1143:F1143"/>
    <mergeCell ref="A1144:F1144"/>
    <mergeCell ref="A1145:F1145"/>
    <mergeCell ref="A1146:F1146"/>
    <mergeCell ref="A1147:F1147"/>
    <mergeCell ref="B1133:G1133"/>
    <mergeCell ref="A1139:F1139"/>
    <mergeCell ref="A1140:F1140"/>
    <mergeCell ref="A1141:F1141"/>
    <mergeCell ref="A1142:F1142"/>
    <mergeCell ref="A1128:F1128"/>
    <mergeCell ref="A1129:F1129"/>
    <mergeCell ref="A1130:F1130"/>
    <mergeCell ref="A1131:G1131"/>
    <mergeCell ref="A1132:F1132"/>
    <mergeCell ref="A1177:F1177"/>
    <mergeCell ref="A1178:F1178"/>
    <mergeCell ref="A1179:F1179"/>
    <mergeCell ref="A1180:G1180"/>
    <mergeCell ref="A1185:F1185"/>
    <mergeCell ref="A1172:F1172"/>
    <mergeCell ref="A1173:F1173"/>
    <mergeCell ref="A1174:F1174"/>
    <mergeCell ref="A1175:F1175"/>
    <mergeCell ref="A1176:F1176"/>
    <mergeCell ref="A1163:F1163"/>
    <mergeCell ref="A1164:F1164"/>
    <mergeCell ref="A1165:G1165"/>
    <mergeCell ref="A1170:F1170"/>
    <mergeCell ref="A1171:F1171"/>
    <mergeCell ref="A1158:F1158"/>
    <mergeCell ref="A1159:F1159"/>
    <mergeCell ref="A1160:F1160"/>
    <mergeCell ref="A1161:F1161"/>
    <mergeCell ref="A1162:F1162"/>
    <mergeCell ref="A1205:F1205"/>
    <mergeCell ref="A1206:F1206"/>
    <mergeCell ref="A1207:F1207"/>
    <mergeCell ref="A1208:F1208"/>
    <mergeCell ref="A1209:F1209"/>
    <mergeCell ref="A1200:F1200"/>
    <mergeCell ref="A1201:F1201"/>
    <mergeCell ref="A1202:F1202"/>
    <mergeCell ref="A1203:F1203"/>
    <mergeCell ref="A1204:F1204"/>
    <mergeCell ref="A1191:F1191"/>
    <mergeCell ref="A1192:F1192"/>
    <mergeCell ref="A1193:F1193"/>
    <mergeCell ref="A1194:F1194"/>
    <mergeCell ref="A1195:G1195"/>
    <mergeCell ref="A1186:F1186"/>
    <mergeCell ref="A1187:F1187"/>
    <mergeCell ref="A1188:F1188"/>
    <mergeCell ref="A1189:F1189"/>
    <mergeCell ref="A1190:F1190"/>
    <mergeCell ref="A1231:F1231"/>
    <mergeCell ref="A1232:F1232"/>
    <mergeCell ref="A1233:F1233"/>
    <mergeCell ref="A1234:F1234"/>
    <mergeCell ref="A1235:F1235"/>
    <mergeCell ref="A1223:F1223"/>
    <mergeCell ref="A1224:G1224"/>
    <mergeCell ref="A1228:F1228"/>
    <mergeCell ref="A1229:F1229"/>
    <mergeCell ref="A1230:F1230"/>
    <mergeCell ref="A1218:F1218"/>
    <mergeCell ref="A1219:F1219"/>
    <mergeCell ref="A1220:F1220"/>
    <mergeCell ref="A1221:F1221"/>
    <mergeCell ref="A1222:F1222"/>
    <mergeCell ref="A1210:G1210"/>
    <mergeCell ref="A1214:F1214"/>
    <mergeCell ref="A1215:F1215"/>
    <mergeCell ref="A1216:F1216"/>
    <mergeCell ref="A1217:F1217"/>
    <mergeCell ref="A1259:F1259"/>
    <mergeCell ref="A1260:F1260"/>
    <mergeCell ref="A1261:F1261"/>
    <mergeCell ref="A1262:F1262"/>
    <mergeCell ref="A1263:F1263"/>
    <mergeCell ref="A1250:F1250"/>
    <mergeCell ref="A1251:F1251"/>
    <mergeCell ref="A1252:F1252"/>
    <mergeCell ref="A1253:G1253"/>
    <mergeCell ref="A1258:F1258"/>
    <mergeCell ref="A1245:F1245"/>
    <mergeCell ref="A1246:F1246"/>
    <mergeCell ref="A1247:F1247"/>
    <mergeCell ref="A1248:F1248"/>
    <mergeCell ref="A1249:F1249"/>
    <mergeCell ref="A1236:F1236"/>
    <mergeCell ref="A1237:F1237"/>
    <mergeCell ref="A1238:G1238"/>
    <mergeCell ref="A1243:F1243"/>
    <mergeCell ref="A1244:F1244"/>
    <mergeCell ref="A1284:G1284"/>
    <mergeCell ref="A1290:F1290"/>
    <mergeCell ref="A1291:F1291"/>
    <mergeCell ref="A1292:F1292"/>
    <mergeCell ref="A1293:F1293"/>
    <mergeCell ref="A1279:F1279"/>
    <mergeCell ref="A1280:F1280"/>
    <mergeCell ref="A1281:F1281"/>
    <mergeCell ref="A1282:F1282"/>
    <mergeCell ref="A1283:F1283"/>
    <mergeCell ref="A1274:F1274"/>
    <mergeCell ref="A1275:F1275"/>
    <mergeCell ref="A1276:F1276"/>
    <mergeCell ref="A1277:F1277"/>
    <mergeCell ref="A1278:F1278"/>
    <mergeCell ref="A1264:F1264"/>
    <mergeCell ref="A1265:F1265"/>
    <mergeCell ref="A1266:F1266"/>
    <mergeCell ref="A1267:F1267"/>
    <mergeCell ref="A1268:G1268"/>
    <mergeCell ref="A1313:F1313"/>
    <mergeCell ref="A1314:F1314"/>
    <mergeCell ref="A1315:G1315"/>
    <mergeCell ref="A1320:F1320"/>
    <mergeCell ref="A1321:F1321"/>
    <mergeCell ref="A1308:F1308"/>
    <mergeCell ref="A1309:F1309"/>
    <mergeCell ref="A1310:F1310"/>
    <mergeCell ref="A1311:F1311"/>
    <mergeCell ref="A1312:F1312"/>
    <mergeCell ref="A1299:F1299"/>
    <mergeCell ref="A1300:G1300"/>
    <mergeCell ref="A1305:F1305"/>
    <mergeCell ref="A1306:F1306"/>
    <mergeCell ref="A1307:F1307"/>
    <mergeCell ref="A1294:F1294"/>
    <mergeCell ref="A1295:F1295"/>
    <mergeCell ref="A1296:F1296"/>
    <mergeCell ref="A1297:F1297"/>
    <mergeCell ref="A1298:F1298"/>
    <mergeCell ref="A1341:F1341"/>
    <mergeCell ref="A1342:F1342"/>
    <mergeCell ref="A1343:F1343"/>
    <mergeCell ref="A1344:F1344"/>
    <mergeCell ref="A1345:G1345"/>
    <mergeCell ref="A1336:F1336"/>
    <mergeCell ref="A1337:F1337"/>
    <mergeCell ref="A1338:F1338"/>
    <mergeCell ref="A1339:F1339"/>
    <mergeCell ref="A1340:F1340"/>
    <mergeCell ref="A1327:F1327"/>
    <mergeCell ref="A1328:F1328"/>
    <mergeCell ref="A1329:F1329"/>
    <mergeCell ref="A1330:G1330"/>
    <mergeCell ref="A1335:F1335"/>
    <mergeCell ref="A1322:F1322"/>
    <mergeCell ref="A1323:F1323"/>
    <mergeCell ref="A1324:F1324"/>
    <mergeCell ref="A1325:F1325"/>
    <mergeCell ref="A1326:F1326"/>
    <mergeCell ref="A1370:F1370"/>
    <mergeCell ref="A1371:F1371"/>
    <mergeCell ref="A1372:F1372"/>
    <mergeCell ref="A1373:F1373"/>
    <mergeCell ref="A1374:F1374"/>
    <mergeCell ref="A1361:G1361"/>
    <mergeCell ref="A1366:F1366"/>
    <mergeCell ref="A1367:F1367"/>
    <mergeCell ref="A1368:F1368"/>
    <mergeCell ref="A1369:F1369"/>
    <mergeCell ref="A1356:F1356"/>
    <mergeCell ref="A1357:F1357"/>
    <mergeCell ref="A1358:F1358"/>
    <mergeCell ref="A1359:F1359"/>
    <mergeCell ref="A1360:F1360"/>
    <mergeCell ref="A1351:F1351"/>
    <mergeCell ref="A1352:F1352"/>
    <mergeCell ref="A1353:F1353"/>
    <mergeCell ref="A1354:F1354"/>
    <mergeCell ref="A1355:F1355"/>
    <mergeCell ref="A1398:F1398"/>
    <mergeCell ref="A1399:F1399"/>
    <mergeCell ref="A1400:F1400"/>
    <mergeCell ref="A1401:F1401"/>
    <mergeCell ref="A1402:F1402"/>
    <mergeCell ref="A1389:F1389"/>
    <mergeCell ref="A1390:F1390"/>
    <mergeCell ref="A1391:G1391"/>
    <mergeCell ref="A1396:F1396"/>
    <mergeCell ref="A1397:F1397"/>
    <mergeCell ref="A1384:F1384"/>
    <mergeCell ref="A1385:F1385"/>
    <mergeCell ref="A1386:F1386"/>
    <mergeCell ref="A1387:F1387"/>
    <mergeCell ref="A1388:F1388"/>
    <mergeCell ref="A1375:F1375"/>
    <mergeCell ref="A1376:G1376"/>
    <mergeCell ref="A1381:F1381"/>
    <mergeCell ref="A1382:F1382"/>
    <mergeCell ref="A1383:F1383"/>
    <mergeCell ref="A1427:F1427"/>
    <mergeCell ref="A1428:F1428"/>
    <mergeCell ref="A1429:F1429"/>
    <mergeCell ref="A1430:F1430"/>
    <mergeCell ref="A1431:F1431"/>
    <mergeCell ref="A1418:F1418"/>
    <mergeCell ref="A1419:F1419"/>
    <mergeCell ref="A1420:F1420"/>
    <mergeCell ref="A1421:F1421"/>
    <mergeCell ref="A1422:G1422"/>
    <mergeCell ref="A1413:F1413"/>
    <mergeCell ref="A1414:F1414"/>
    <mergeCell ref="A1415:F1415"/>
    <mergeCell ref="A1416:F1416"/>
    <mergeCell ref="A1417:F1417"/>
    <mergeCell ref="A1403:F1403"/>
    <mergeCell ref="A1404:F1404"/>
    <mergeCell ref="A1405:F1405"/>
    <mergeCell ref="A1406:G1406"/>
    <mergeCell ref="A1412:F1412"/>
    <mergeCell ref="A1449:F1449"/>
    <mergeCell ref="A1450:G1450"/>
    <mergeCell ref="A1455:F1455"/>
    <mergeCell ref="A1456:F1456"/>
    <mergeCell ref="A1457:F1457"/>
    <mergeCell ref="A1444:F1444"/>
    <mergeCell ref="A1445:F1445"/>
    <mergeCell ref="A1446:F1446"/>
    <mergeCell ref="A1447:F1447"/>
    <mergeCell ref="A1448:F1448"/>
    <mergeCell ref="A1437:G1437"/>
    <mergeCell ref="A1440:F1440"/>
    <mergeCell ref="A1441:F1441"/>
    <mergeCell ref="A1442:F1442"/>
    <mergeCell ref="A1443:F1443"/>
    <mergeCell ref="A1432:F1432"/>
    <mergeCell ref="A1433:F1433"/>
    <mergeCell ref="A1434:F1434"/>
    <mergeCell ref="A1435:F1435"/>
    <mergeCell ref="A1436:F1436"/>
    <mergeCell ref="A1476:F1476"/>
    <mergeCell ref="A1477:F1477"/>
    <mergeCell ref="A1478:F1478"/>
    <mergeCell ref="A1479:G1479"/>
    <mergeCell ref="A1480:F1480"/>
    <mergeCell ref="A1471:F1471"/>
    <mergeCell ref="A1472:F1472"/>
    <mergeCell ref="A1473:F1473"/>
    <mergeCell ref="A1474:F1474"/>
    <mergeCell ref="A1475:F1475"/>
    <mergeCell ref="A1463:F1463"/>
    <mergeCell ref="A1464:F1464"/>
    <mergeCell ref="A1465:G1465"/>
    <mergeCell ref="A1469:F1469"/>
    <mergeCell ref="A1470:F1470"/>
    <mergeCell ref="A1458:F1458"/>
    <mergeCell ref="A1459:F1459"/>
    <mergeCell ref="A1460:F1460"/>
    <mergeCell ref="A1461:F1461"/>
    <mergeCell ref="A1462:F1462"/>
    <mergeCell ref="A1503:F1503"/>
    <mergeCell ref="A1504:F1504"/>
    <mergeCell ref="A1505:F1505"/>
    <mergeCell ref="A1506:F1506"/>
    <mergeCell ref="A1507:F1507"/>
    <mergeCell ref="A1494:F1494"/>
    <mergeCell ref="A1495:G1495"/>
    <mergeCell ref="A1500:F1500"/>
    <mergeCell ref="A1501:F1501"/>
    <mergeCell ref="A1502:F1502"/>
    <mergeCell ref="A1489:F1489"/>
    <mergeCell ref="A1490:F1490"/>
    <mergeCell ref="A1491:F1491"/>
    <mergeCell ref="A1492:F1492"/>
    <mergeCell ref="A1493:F1493"/>
    <mergeCell ref="B1481:G1481"/>
    <mergeCell ref="A1485:F1485"/>
    <mergeCell ref="A1486:F1486"/>
    <mergeCell ref="A1487:F1487"/>
    <mergeCell ref="A1488:F1488"/>
    <mergeCell ref="A1529:G1529"/>
    <mergeCell ref="A1534:F1534"/>
    <mergeCell ref="A1535:F1535"/>
    <mergeCell ref="A1536:F1536"/>
    <mergeCell ref="A1537:F1537"/>
    <mergeCell ref="A1524:F1524"/>
    <mergeCell ref="A1525:F1525"/>
    <mergeCell ref="A1526:F1526"/>
    <mergeCell ref="A1527:F1527"/>
    <mergeCell ref="A1528:F1528"/>
    <mergeCell ref="A1519:F1519"/>
    <mergeCell ref="A1520:F1520"/>
    <mergeCell ref="A1521:F1521"/>
    <mergeCell ref="A1522:F1522"/>
    <mergeCell ref="A1523:F1523"/>
    <mergeCell ref="A1508:F1508"/>
    <mergeCell ref="A1509:F1509"/>
    <mergeCell ref="A1510:G1510"/>
    <mergeCell ref="A1511:F1511"/>
    <mergeCell ref="B1512:G1512"/>
    <mergeCell ref="A1557:F1557"/>
    <mergeCell ref="A1558:F1558"/>
    <mergeCell ref="A1559:G1559"/>
    <mergeCell ref="A1564:F1564"/>
    <mergeCell ref="A1565:F1565"/>
    <mergeCell ref="A1552:F1552"/>
    <mergeCell ref="A1553:F1553"/>
    <mergeCell ref="A1554:F1554"/>
    <mergeCell ref="A1555:F1555"/>
    <mergeCell ref="A1556:F1556"/>
    <mergeCell ref="A1543:F1543"/>
    <mergeCell ref="A1544:G1544"/>
    <mergeCell ref="A1549:F1549"/>
    <mergeCell ref="A1550:F1550"/>
    <mergeCell ref="A1551:F1551"/>
    <mergeCell ref="A1538:F1538"/>
    <mergeCell ref="A1539:F1539"/>
    <mergeCell ref="A1540:F1540"/>
    <mergeCell ref="A1541:F1541"/>
    <mergeCell ref="A1542:F1542"/>
    <mergeCell ref="A1586:F1586"/>
    <mergeCell ref="A1587:F1587"/>
    <mergeCell ref="A1588:F1588"/>
    <mergeCell ref="A1589:F1589"/>
    <mergeCell ref="A1590:G1590"/>
    <mergeCell ref="A1581:F1581"/>
    <mergeCell ref="A1582:F1582"/>
    <mergeCell ref="A1583:F1583"/>
    <mergeCell ref="A1584:F1584"/>
    <mergeCell ref="A1585:F1585"/>
    <mergeCell ref="A1571:F1571"/>
    <mergeCell ref="A1572:F1572"/>
    <mergeCell ref="A1573:F1573"/>
    <mergeCell ref="A1574:G1574"/>
    <mergeCell ref="A1580:F1580"/>
    <mergeCell ref="A1566:F1566"/>
    <mergeCell ref="A1567:F1567"/>
    <mergeCell ref="A1568:F1568"/>
    <mergeCell ref="A1569:F1569"/>
    <mergeCell ref="A1570:F1570"/>
    <mergeCell ref="A1616:F1616"/>
    <mergeCell ref="A1617:F1617"/>
    <mergeCell ref="A1618:F1618"/>
    <mergeCell ref="A1619:F1619"/>
    <mergeCell ref="A1620:F1620"/>
    <mergeCell ref="A1606:G1606"/>
    <mergeCell ref="A1607:F1607"/>
    <mergeCell ref="B1608:G1608"/>
    <mergeCell ref="A1614:F1614"/>
    <mergeCell ref="A1615:F1615"/>
    <mergeCell ref="A1601:F1601"/>
    <mergeCell ref="A1602:F1602"/>
    <mergeCell ref="A1603:F1603"/>
    <mergeCell ref="A1604:F1604"/>
    <mergeCell ref="A1605:F1605"/>
    <mergeCell ref="A1596:F1596"/>
    <mergeCell ref="A1597:F1597"/>
    <mergeCell ref="A1598:F1598"/>
    <mergeCell ref="A1599:F1599"/>
    <mergeCell ref="A1600:F1600"/>
    <mergeCell ref="A1641:F1641"/>
    <mergeCell ref="B1642:G1642"/>
    <mergeCell ref="A1646:F1646"/>
    <mergeCell ref="A1647:F1647"/>
    <mergeCell ref="A1648:F1648"/>
    <mergeCell ref="A1636:F1636"/>
    <mergeCell ref="A1637:F1637"/>
    <mergeCell ref="A1638:F1638"/>
    <mergeCell ref="A1639:F1639"/>
    <mergeCell ref="A1640:G1640"/>
    <mergeCell ref="A1631:F1631"/>
    <mergeCell ref="A1632:F1632"/>
    <mergeCell ref="A1633:F1633"/>
    <mergeCell ref="A1634:F1634"/>
    <mergeCell ref="A1635:F1635"/>
    <mergeCell ref="A1621:F1621"/>
    <mergeCell ref="A1622:F1622"/>
    <mergeCell ref="A1623:F1623"/>
    <mergeCell ref="A1624:G1624"/>
    <mergeCell ref="A1630:F1630"/>
    <mergeCell ref="A1671:F1671"/>
    <mergeCell ref="A1666:F1666"/>
    <mergeCell ref="A1667:F1667"/>
    <mergeCell ref="A1668:F1668"/>
    <mergeCell ref="A1669:G1669"/>
    <mergeCell ref="A1670:F1670"/>
    <mergeCell ref="A1661:F1661"/>
    <mergeCell ref="A1662:F1662"/>
    <mergeCell ref="A1663:F1663"/>
    <mergeCell ref="A1664:F1664"/>
    <mergeCell ref="A1665:F1665"/>
    <mergeCell ref="A1654:F1654"/>
    <mergeCell ref="A1655:F1655"/>
    <mergeCell ref="A1656:G1656"/>
    <mergeCell ref="A1659:F1659"/>
    <mergeCell ref="A1660:F1660"/>
    <mergeCell ref="A1649:F1649"/>
    <mergeCell ref="A1650:F1650"/>
    <mergeCell ref="A1651:F1651"/>
    <mergeCell ref="A1652:F1652"/>
    <mergeCell ref="A1653:F165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8"/>
  <sheetViews>
    <sheetView workbookViewId="0">
      <selection activeCell="D19" sqref="D19"/>
    </sheetView>
  </sheetViews>
  <sheetFormatPr defaultRowHeight="15" x14ac:dyDescent="0.25"/>
  <cols>
    <col min="1" max="1" width="9.7109375" customWidth="1"/>
    <col min="2" max="2" width="62.42578125" customWidth="1"/>
    <col min="4" max="4" width="12.7109375" customWidth="1"/>
  </cols>
  <sheetData>
    <row r="2" spans="1:7" x14ac:dyDescent="0.25">
      <c r="C2" s="3"/>
      <c r="D2" s="4"/>
    </row>
    <row r="3" spans="1:7" x14ac:dyDescent="0.25">
      <c r="C3" s="3"/>
      <c r="D3" s="4"/>
    </row>
    <row r="4" spans="1:7" x14ac:dyDescent="0.25">
      <c r="C4" s="3"/>
      <c r="D4" s="4"/>
    </row>
    <row r="5" spans="1:7" x14ac:dyDescent="0.25">
      <c r="C5" s="3"/>
      <c r="D5" s="4"/>
    </row>
    <row r="6" spans="1:7" x14ac:dyDescent="0.25">
      <c r="C6" s="3"/>
      <c r="D6" s="4"/>
    </row>
    <row r="7" spans="1:7" x14ac:dyDescent="0.25">
      <c r="A7" s="80" t="s">
        <v>556</v>
      </c>
      <c r="B7" s="80"/>
      <c r="C7" s="80"/>
      <c r="D7" s="80"/>
      <c r="E7" s="36"/>
      <c r="F7" s="36"/>
      <c r="G7" s="36"/>
    </row>
    <row r="8" spans="1:7" x14ac:dyDescent="0.25">
      <c r="A8" s="83" t="s">
        <v>10</v>
      </c>
      <c r="B8" s="83"/>
      <c r="C8" s="83"/>
      <c r="D8" s="83"/>
    </row>
    <row r="9" spans="1:7" x14ac:dyDescent="0.25">
      <c r="A9" s="10"/>
      <c r="B9" s="10"/>
      <c r="C9" s="11"/>
      <c r="D9" s="12"/>
    </row>
    <row r="10" spans="1:7" x14ac:dyDescent="0.25">
      <c r="A10" s="84" t="s">
        <v>554</v>
      </c>
      <c r="B10" s="84"/>
      <c r="C10" s="84"/>
      <c r="D10" s="84"/>
    </row>
    <row r="11" spans="1:7" x14ac:dyDescent="0.25">
      <c r="A11" s="27" t="s">
        <v>11</v>
      </c>
      <c r="B11" s="28" t="s">
        <v>12</v>
      </c>
      <c r="C11" s="27"/>
      <c r="D11" s="13"/>
    </row>
    <row r="12" spans="1:7" x14ac:dyDescent="0.25">
      <c r="A12" s="27">
        <v>1</v>
      </c>
      <c r="B12" s="29" t="s">
        <v>13</v>
      </c>
      <c r="C12" s="27" t="s">
        <v>14</v>
      </c>
      <c r="D12" s="14">
        <v>0.88349999999999995</v>
      </c>
    </row>
    <row r="13" spans="1:7" ht="29.25" x14ac:dyDescent="0.25">
      <c r="A13" s="27">
        <v>2</v>
      </c>
      <c r="B13" s="29" t="s">
        <v>15</v>
      </c>
      <c r="C13" s="27"/>
      <c r="D13" s="14">
        <v>0.503</v>
      </c>
    </row>
    <row r="14" spans="1:7" x14ac:dyDescent="0.25">
      <c r="A14" s="28"/>
      <c r="B14" s="28"/>
      <c r="C14" s="27"/>
      <c r="D14" s="14"/>
    </row>
    <row r="15" spans="1:7" x14ac:dyDescent="0.25">
      <c r="A15" s="27" t="s">
        <v>11</v>
      </c>
      <c r="B15" s="28" t="s">
        <v>16</v>
      </c>
      <c r="C15" s="27"/>
      <c r="D15" s="14"/>
    </row>
    <row r="16" spans="1:7" x14ac:dyDescent="0.25">
      <c r="A16" s="27">
        <v>1</v>
      </c>
      <c r="B16" s="28" t="s">
        <v>17</v>
      </c>
      <c r="C16" s="27" t="s">
        <v>18</v>
      </c>
      <c r="D16" s="14">
        <v>9.7000000000000003E-3</v>
      </c>
    </row>
    <row r="17" spans="1:4" x14ac:dyDescent="0.25">
      <c r="A17" s="27">
        <v>2</v>
      </c>
      <c r="B17" s="28" t="s">
        <v>19</v>
      </c>
      <c r="C17" s="27" t="s">
        <v>20</v>
      </c>
      <c r="D17" s="14">
        <v>4.0000000000000001E-3</v>
      </c>
    </row>
    <row r="18" spans="1:4" x14ac:dyDescent="0.25">
      <c r="A18" s="27">
        <v>3</v>
      </c>
      <c r="B18" s="28" t="s">
        <v>21</v>
      </c>
      <c r="C18" s="27" t="s">
        <v>22</v>
      </c>
      <c r="D18" s="14">
        <v>4.0000000000000001E-3</v>
      </c>
    </row>
    <row r="19" spans="1:4" x14ac:dyDescent="0.25">
      <c r="A19" s="27">
        <v>4</v>
      </c>
      <c r="B19" s="28" t="s">
        <v>23</v>
      </c>
      <c r="C19" s="27" t="s">
        <v>24</v>
      </c>
      <c r="D19" s="14">
        <v>1.23E-2</v>
      </c>
    </row>
    <row r="20" spans="1:4" x14ac:dyDescent="0.25">
      <c r="A20" s="27">
        <v>5</v>
      </c>
      <c r="B20" s="28" t="s">
        <v>25</v>
      </c>
      <c r="C20" s="27" t="s">
        <v>26</v>
      </c>
      <c r="D20" s="14">
        <v>0.03</v>
      </c>
    </row>
    <row r="21" spans="1:4" x14ac:dyDescent="0.25">
      <c r="A21" s="27">
        <v>6</v>
      </c>
      <c r="B21" s="28" t="s">
        <v>27</v>
      </c>
      <c r="C21" s="27" t="s">
        <v>28</v>
      </c>
      <c r="D21" s="14">
        <v>7.3999999999999996E-2</v>
      </c>
    </row>
    <row r="22" spans="1:4" x14ac:dyDescent="0.25">
      <c r="A22" s="27">
        <v>7</v>
      </c>
      <c r="B22" s="28" t="s">
        <v>29</v>
      </c>
      <c r="C22" s="85" t="s">
        <v>30</v>
      </c>
      <c r="D22" s="14">
        <v>0.03</v>
      </c>
    </row>
    <row r="23" spans="1:4" x14ac:dyDescent="0.25">
      <c r="A23" s="27">
        <v>8</v>
      </c>
      <c r="B23" s="28" t="s">
        <v>31</v>
      </c>
      <c r="C23" s="85"/>
      <c r="D23" s="14">
        <v>6.4999999999999997E-3</v>
      </c>
    </row>
    <row r="24" spans="1:4" x14ac:dyDescent="0.25">
      <c r="A24" s="27">
        <v>9</v>
      </c>
      <c r="B24" s="28" t="s">
        <v>32</v>
      </c>
      <c r="C24" s="85"/>
      <c r="D24" s="14">
        <v>4.4999999999999998E-2</v>
      </c>
    </row>
    <row r="25" spans="1:4" x14ac:dyDescent="0.25">
      <c r="A25" s="27">
        <v>10</v>
      </c>
      <c r="B25" s="30" t="s">
        <v>33</v>
      </c>
      <c r="C25" s="85"/>
      <c r="D25" s="34">
        <v>0.02</v>
      </c>
    </row>
    <row r="26" spans="1:4" x14ac:dyDescent="0.25">
      <c r="A26" s="85" t="s">
        <v>34</v>
      </c>
      <c r="B26" s="31" t="s">
        <v>48</v>
      </c>
      <c r="C26" s="85" t="s">
        <v>35</v>
      </c>
      <c r="D26" s="86">
        <f>(((1+(D16+D17+D18+D20))*(1+D19)*(1+D21))/(1-(SUM(D22:D25))))-1</f>
        <v>0.2677463845742909</v>
      </c>
    </row>
    <row r="27" spans="1:4" x14ac:dyDescent="0.25">
      <c r="A27" s="85"/>
      <c r="B27" s="32" t="s">
        <v>36</v>
      </c>
      <c r="C27" s="85"/>
      <c r="D27" s="86"/>
    </row>
    <row r="28" spans="1:4" x14ac:dyDescent="0.25">
      <c r="C28" s="3"/>
      <c r="D28" s="4"/>
    </row>
  </sheetData>
  <sheetProtection password="EAB2" sheet="1" objects="1" scenarios="1"/>
  <mergeCells count="7">
    <mergeCell ref="A7:D7"/>
    <mergeCell ref="A8:D8"/>
    <mergeCell ref="A10:D10"/>
    <mergeCell ref="C22:C25"/>
    <mergeCell ref="A26:A27"/>
    <mergeCell ref="C26:C27"/>
    <mergeCell ref="D26:D27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4"/>
  <sheetViews>
    <sheetView workbookViewId="0">
      <selection activeCell="B13" sqref="B13:B14"/>
    </sheetView>
  </sheetViews>
  <sheetFormatPr defaultRowHeight="15" x14ac:dyDescent="0.25"/>
  <cols>
    <col min="1" max="1" width="9.28515625" bestFit="1" customWidth="1"/>
    <col min="2" max="2" width="40.28515625" bestFit="1" customWidth="1"/>
    <col min="3" max="3" width="16" bestFit="1" customWidth="1"/>
    <col min="4" max="4" width="15" bestFit="1" customWidth="1"/>
    <col min="5" max="6" width="15" customWidth="1"/>
    <col min="7" max="7" width="15" bestFit="1" customWidth="1"/>
  </cols>
  <sheetData>
    <row r="2" spans="1:9" x14ac:dyDescent="0.25">
      <c r="A2" s="3"/>
      <c r="D2" s="5"/>
      <c r="E2" s="5"/>
      <c r="F2" s="5"/>
      <c r="G2" s="5"/>
    </row>
    <row r="3" spans="1:9" x14ac:dyDescent="0.25">
      <c r="A3" s="3"/>
      <c r="D3" s="5"/>
      <c r="E3" s="5"/>
      <c r="F3" s="5"/>
      <c r="G3" s="5"/>
    </row>
    <row r="4" spans="1:9" x14ac:dyDescent="0.25">
      <c r="A4" s="3"/>
      <c r="D4" s="5"/>
      <c r="E4" s="5"/>
      <c r="F4" s="5"/>
      <c r="G4" s="5"/>
    </row>
    <row r="5" spans="1:9" x14ac:dyDescent="0.25">
      <c r="A5" s="3"/>
      <c r="D5" s="5"/>
      <c r="E5" s="5"/>
      <c r="F5" s="5"/>
      <c r="G5" s="5"/>
    </row>
    <row r="6" spans="1:9" x14ac:dyDescent="0.25">
      <c r="A6" s="3"/>
      <c r="D6" s="5"/>
      <c r="E6" s="5"/>
      <c r="F6" s="5"/>
      <c r="G6" s="5"/>
    </row>
    <row r="7" spans="1:9" x14ac:dyDescent="0.25">
      <c r="A7" s="80" t="s">
        <v>556</v>
      </c>
      <c r="B7" s="80"/>
      <c r="C7" s="80"/>
      <c r="D7" s="80"/>
      <c r="E7" s="80"/>
      <c r="F7" s="80"/>
      <c r="G7" s="80"/>
      <c r="H7" s="36"/>
      <c r="I7" s="36"/>
    </row>
    <row r="8" spans="1:9" x14ac:dyDescent="0.25">
      <c r="A8" s="83" t="s">
        <v>37</v>
      </c>
      <c r="B8" s="83"/>
      <c r="C8" s="83"/>
      <c r="D8" s="83"/>
      <c r="E8" s="83"/>
      <c r="F8" s="83"/>
      <c r="G8" s="83"/>
    </row>
    <row r="9" spans="1:9" x14ac:dyDescent="0.25">
      <c r="A9" s="11"/>
      <c r="B9" s="10"/>
      <c r="C9" s="10"/>
      <c r="D9" s="15"/>
      <c r="E9" s="15"/>
      <c r="F9" s="15"/>
      <c r="G9" s="15"/>
    </row>
    <row r="10" spans="1:9" x14ac:dyDescent="0.25">
      <c r="A10" s="11"/>
      <c r="B10" s="10"/>
      <c r="C10" s="10"/>
      <c r="D10" s="15"/>
      <c r="E10" s="15"/>
      <c r="F10" s="15"/>
      <c r="G10" s="15"/>
    </row>
    <row r="11" spans="1:9" x14ac:dyDescent="0.25">
      <c r="A11" s="16" t="s">
        <v>11</v>
      </c>
      <c r="B11" s="17" t="s">
        <v>0</v>
      </c>
      <c r="C11" s="16" t="s">
        <v>38</v>
      </c>
      <c r="D11" s="16" t="s">
        <v>39</v>
      </c>
      <c r="E11" s="16" t="s">
        <v>684</v>
      </c>
      <c r="F11" s="16" t="s">
        <v>685</v>
      </c>
      <c r="G11" s="16" t="s">
        <v>40</v>
      </c>
    </row>
    <row r="12" spans="1:9" x14ac:dyDescent="0.25">
      <c r="A12" s="89" t="s">
        <v>41</v>
      </c>
      <c r="B12" s="89"/>
      <c r="C12" s="89"/>
      <c r="D12" s="89"/>
      <c r="E12" s="89"/>
      <c r="F12" s="89"/>
      <c r="G12" s="89"/>
    </row>
    <row r="13" spans="1:9" x14ac:dyDescent="0.25">
      <c r="A13" s="114">
        <v>1</v>
      </c>
      <c r="B13" s="115" t="s">
        <v>2</v>
      </c>
      <c r="C13" s="88">
        <f>Sintética!G31</f>
        <v>10818.4301</v>
      </c>
      <c r="D13" s="18">
        <f>Sintética!G16+Sintética!G19+Sintética!G20+Sintética!G22+Sintética!G23+Sintética!G24+Sintética!G25+Sintética!G26+Sintética!G27+(Sintética!G29/2)+Sintética!G30</f>
        <v>9519.9891000000007</v>
      </c>
      <c r="E13" s="18">
        <f>Sintética!G17+Sintética!G18+(Sintética!G29/4)+Sintética!G21+(Sintética!G28/2)</f>
        <v>916.66599999999994</v>
      </c>
      <c r="F13" s="18">
        <f>(Sintética!G28/2)+(Sintética!G29/4)</f>
        <v>381.77499999999998</v>
      </c>
      <c r="G13" s="18">
        <f>F13+E13+D13</f>
        <v>10818.430100000001</v>
      </c>
    </row>
    <row r="14" spans="1:9" x14ac:dyDescent="0.25">
      <c r="A14" s="114"/>
      <c r="B14" s="115"/>
      <c r="C14" s="88"/>
      <c r="D14" s="105">
        <f>D13/C13</f>
        <v>0.87997879655385502</v>
      </c>
      <c r="E14" s="105">
        <f>E13/C13</f>
        <v>8.4731887300357925E-2</v>
      </c>
      <c r="F14" s="105">
        <f>F13/C13</f>
        <v>3.5289316145787175E-2</v>
      </c>
      <c r="G14" s="106">
        <f>D14+E14+F14</f>
        <v>1.0000000000000002</v>
      </c>
    </row>
    <row r="15" spans="1:9" x14ac:dyDescent="0.25">
      <c r="A15" s="114">
        <v>2</v>
      </c>
      <c r="B15" s="115" t="s">
        <v>142</v>
      </c>
      <c r="C15" s="88">
        <f>Sintética!G34</f>
        <v>18019.28</v>
      </c>
      <c r="D15" s="18">
        <f>Sintética!G33/2</f>
        <v>9009.64</v>
      </c>
      <c r="E15" s="18">
        <f>Sintética!G33/2</f>
        <v>9009.64</v>
      </c>
      <c r="F15" s="18"/>
      <c r="G15" s="18">
        <f>F15+E15+D15</f>
        <v>18019.28</v>
      </c>
    </row>
    <row r="16" spans="1:9" x14ac:dyDescent="0.25">
      <c r="A16" s="114"/>
      <c r="B16" s="115"/>
      <c r="C16" s="88"/>
      <c r="D16" s="105">
        <f>D15/C15</f>
        <v>0.5</v>
      </c>
      <c r="E16" s="105">
        <f>E15/C15</f>
        <v>0.5</v>
      </c>
      <c r="F16" s="105">
        <f>F15/C15</f>
        <v>0</v>
      </c>
      <c r="G16" s="106">
        <f>D16+E16+F16</f>
        <v>1</v>
      </c>
    </row>
    <row r="17" spans="1:7" x14ac:dyDescent="0.25">
      <c r="A17" s="114">
        <v>3</v>
      </c>
      <c r="B17" s="115" t="s">
        <v>4</v>
      </c>
      <c r="C17" s="88">
        <f>Sintética!G50</f>
        <v>36447.222300000001</v>
      </c>
      <c r="D17" s="18"/>
      <c r="E17" s="18">
        <f>Sintética!G42+Sintética!G49+Sintética!G48+Sintética!G46+Sintética!G45+Sintética!G44+Sintética!G40+(Sintética!G36/2)+Sintética!G41</f>
        <v>22277.489800000003</v>
      </c>
      <c r="F17" s="18">
        <f>(Sintética!G36/2)+Sintética!G37+Sintética!G38+Sintética!G39+Sintética!G43+Sintética!G47</f>
        <v>14169.7325</v>
      </c>
      <c r="G17" s="18">
        <f>F17+E17+D17</f>
        <v>36447.222300000001</v>
      </c>
    </row>
    <row r="18" spans="1:7" x14ac:dyDescent="0.25">
      <c r="A18" s="114"/>
      <c r="B18" s="115"/>
      <c r="C18" s="88"/>
      <c r="D18" s="105"/>
      <c r="E18" s="105">
        <f>E17/C17</f>
        <v>0.61122599732380711</v>
      </c>
      <c r="F18" s="105">
        <f>F17/C17</f>
        <v>0.38877400267619294</v>
      </c>
      <c r="G18" s="106">
        <f>D18+E18+F18</f>
        <v>1</v>
      </c>
    </row>
    <row r="19" spans="1:7" x14ac:dyDescent="0.25">
      <c r="A19" s="114">
        <v>4</v>
      </c>
      <c r="B19" s="115" t="s">
        <v>6</v>
      </c>
      <c r="C19" s="88">
        <f>Sintética!G90</f>
        <v>8765.0169999999998</v>
      </c>
      <c r="D19" s="18"/>
      <c r="E19" s="18">
        <f>Sintética!G52+Sintética!G53+Sintética!G54+Sintética!G55+Sintética!G56+Sintética!G57+Sintética!G58+Sintética!G59+Sintética!G60+Sintética!G61+Sintética!G62+Sintética!G63+Sintética!G64+Sintética!G65+Sintética!G66+Sintética!G67+Sintética!G68+Sintética!G69+Sintética!G70+Sintética!G71+Sintética!G72+Sintética!G73+Sintética!G74+Sintética!G75+Sintética!G76+Sintética!G77+Sintética!G78+Sintética!G79+Sintética!G80+Sintética!G81+Sintética!G82+Sintética!G83+Sintética!G84+Sintética!G85+Sintética!G86+Sintética!G87+Sintética!G88</f>
        <v>5697.9170000000004</v>
      </c>
      <c r="F19" s="18">
        <f>Sintética!G89</f>
        <v>3067.1</v>
      </c>
      <c r="G19" s="18">
        <f>F19+E19+D19</f>
        <v>8765.0169999999998</v>
      </c>
    </row>
    <row r="20" spans="1:7" x14ac:dyDescent="0.25">
      <c r="A20" s="114"/>
      <c r="B20" s="115"/>
      <c r="C20" s="88"/>
      <c r="D20" s="105"/>
      <c r="E20" s="105">
        <f>E19/C19</f>
        <v>0.6500748372764138</v>
      </c>
      <c r="F20" s="105">
        <f>F19/C19</f>
        <v>0.34992516272358626</v>
      </c>
      <c r="G20" s="106">
        <f>D20+E20+F20</f>
        <v>1</v>
      </c>
    </row>
    <row r="21" spans="1:7" x14ac:dyDescent="0.25">
      <c r="A21" s="114">
        <v>5</v>
      </c>
      <c r="B21" s="115" t="s">
        <v>247</v>
      </c>
      <c r="C21" s="88">
        <f>Sintética!G115</f>
        <v>4058.2320000000009</v>
      </c>
      <c r="D21" s="18"/>
      <c r="E21" s="18">
        <f>Sintética!G115-Sintética!G112-Sintética!G113</f>
        <v>3661.6920000000005</v>
      </c>
      <c r="F21" s="18">
        <f>Sintética!G113+Sintética!G112</f>
        <v>396.54</v>
      </c>
      <c r="G21" s="18">
        <f>F21+E21+D21</f>
        <v>4058.2320000000004</v>
      </c>
    </row>
    <row r="22" spans="1:7" x14ac:dyDescent="0.25">
      <c r="A22" s="114"/>
      <c r="B22" s="115"/>
      <c r="C22" s="88"/>
      <c r="D22" s="105"/>
      <c r="E22" s="105">
        <f>E21/C21</f>
        <v>0.90228749859544743</v>
      </c>
      <c r="F22" s="105">
        <f>F21/C21</f>
        <v>9.771250140455251E-2</v>
      </c>
      <c r="G22" s="106">
        <f>D22+E22+F22</f>
        <v>1</v>
      </c>
    </row>
    <row r="23" spans="1:7" x14ac:dyDescent="0.25">
      <c r="A23" s="114">
        <v>6</v>
      </c>
      <c r="B23" s="115" t="s">
        <v>278</v>
      </c>
      <c r="C23" s="88">
        <f>Sintética!G119</f>
        <v>211.9</v>
      </c>
      <c r="D23" s="18"/>
      <c r="E23" s="18">
        <f>Sintética!G119</f>
        <v>211.9</v>
      </c>
      <c r="F23" s="18"/>
      <c r="G23" s="18">
        <f>F23+E23+D23</f>
        <v>211.9</v>
      </c>
    </row>
    <row r="24" spans="1:7" x14ac:dyDescent="0.25">
      <c r="A24" s="114"/>
      <c r="B24" s="115"/>
      <c r="C24" s="88"/>
      <c r="D24" s="105"/>
      <c r="E24" s="105">
        <f>E23/C23</f>
        <v>1</v>
      </c>
      <c r="F24" s="105"/>
      <c r="G24" s="106">
        <f>D24+E24+F24</f>
        <v>1</v>
      </c>
    </row>
    <row r="25" spans="1:7" x14ac:dyDescent="0.25">
      <c r="A25" s="114">
        <v>7</v>
      </c>
      <c r="B25" s="115" t="s">
        <v>7</v>
      </c>
      <c r="C25" s="88">
        <f>Sintética!G127</f>
        <v>7045.375</v>
      </c>
      <c r="D25" s="18"/>
      <c r="E25" s="18"/>
      <c r="F25" s="18">
        <f>Sintética!G127</f>
        <v>7045.375</v>
      </c>
      <c r="G25" s="18">
        <f>F25+E25+D25</f>
        <v>7045.375</v>
      </c>
    </row>
    <row r="26" spans="1:7" x14ac:dyDescent="0.25">
      <c r="A26" s="114"/>
      <c r="B26" s="115"/>
      <c r="C26" s="88"/>
      <c r="D26" s="105"/>
      <c r="E26" s="105"/>
      <c r="F26" s="105">
        <f>F25/C25</f>
        <v>1</v>
      </c>
      <c r="G26" s="106">
        <f>D26+E26+F26</f>
        <v>1</v>
      </c>
    </row>
    <row r="27" spans="1:7" x14ac:dyDescent="0.25">
      <c r="A27" s="116">
        <v>8</v>
      </c>
      <c r="B27" s="117" t="s">
        <v>8</v>
      </c>
      <c r="C27" s="88">
        <f>Sintética!G131</f>
        <v>3778.3199999999997</v>
      </c>
      <c r="D27" s="18">
        <v>777.2</v>
      </c>
      <c r="E27" s="18">
        <v>1825</v>
      </c>
      <c r="F27" s="18">
        <f>C27-D27-E27</f>
        <v>1176.1199999999999</v>
      </c>
      <c r="G27" s="18">
        <f>F27+E27+D27</f>
        <v>3778.3199999999997</v>
      </c>
    </row>
    <row r="28" spans="1:7" x14ac:dyDescent="0.25">
      <c r="A28" s="118"/>
      <c r="B28" s="119"/>
      <c r="C28" s="88"/>
      <c r="D28" s="105">
        <f>D27/C27</f>
        <v>0.20569988778081266</v>
      </c>
      <c r="E28" s="105">
        <f>E27/C27</f>
        <v>0.48301890787439922</v>
      </c>
      <c r="F28" s="105">
        <f>F27/C27</f>
        <v>0.31128120434478818</v>
      </c>
      <c r="G28" s="106">
        <f>D28+E28+F28</f>
        <v>1</v>
      </c>
    </row>
    <row r="29" spans="1:7" x14ac:dyDescent="0.25">
      <c r="A29" s="114">
        <v>9</v>
      </c>
      <c r="B29" s="115" t="s">
        <v>9</v>
      </c>
      <c r="C29" s="88">
        <f>Sintética!G135</f>
        <v>942.98019999999997</v>
      </c>
      <c r="D29" s="18"/>
      <c r="E29" s="18"/>
      <c r="F29" s="18">
        <f>Sintética!G135</f>
        <v>942.98019999999997</v>
      </c>
      <c r="G29" s="18">
        <f>F29+E29+D29</f>
        <v>942.98019999999997</v>
      </c>
    </row>
    <row r="30" spans="1:7" x14ac:dyDescent="0.25">
      <c r="A30" s="114"/>
      <c r="B30" s="115"/>
      <c r="C30" s="88"/>
      <c r="D30" s="107"/>
      <c r="E30" s="107"/>
      <c r="F30" s="107">
        <f>F29/C29</f>
        <v>1</v>
      </c>
      <c r="G30" s="106">
        <f>D30+E30+F30</f>
        <v>1</v>
      </c>
    </row>
    <row r="31" spans="1:7" x14ac:dyDescent="0.25">
      <c r="A31" s="120"/>
      <c r="B31" s="121" t="s">
        <v>42</v>
      </c>
      <c r="C31" s="87"/>
      <c r="D31" s="19">
        <f>D13+D15+D17+D19+D21+D23+D29+D25+D27</f>
        <v>19306.829099999999</v>
      </c>
      <c r="E31" s="19">
        <f>E13+E15+E17+E19+E21+E23+E29+E27+E25</f>
        <v>43600.304800000005</v>
      </c>
      <c r="F31" s="19">
        <f>F13+F15+F17+F19+F21+F23+F29+F25+F27</f>
        <v>27179.622699999996</v>
      </c>
      <c r="G31" s="20">
        <f>F31+E31+D31</f>
        <v>90086.756600000008</v>
      </c>
    </row>
    <row r="32" spans="1:7" x14ac:dyDescent="0.25">
      <c r="A32" s="120"/>
      <c r="B32" s="121"/>
      <c r="C32" s="87"/>
      <c r="D32" s="108">
        <f>D31/C33</f>
        <v>0.21431373299102655</v>
      </c>
      <c r="E32" s="108">
        <f>E31/C33</f>
        <v>0.48398129142991037</v>
      </c>
      <c r="F32" s="108">
        <f>F31/C33</f>
        <v>0.30170497557906301</v>
      </c>
      <c r="G32" s="109">
        <f>F32+E32+D32</f>
        <v>0.99999999999999989</v>
      </c>
    </row>
    <row r="33" spans="1:7" x14ac:dyDescent="0.25">
      <c r="A33" s="120"/>
      <c r="B33" s="121" t="s">
        <v>43</v>
      </c>
      <c r="C33" s="87">
        <f>SUM(C13:C30)</f>
        <v>90086.756600000008</v>
      </c>
      <c r="D33" s="21">
        <f>D31</f>
        <v>19306.829099999999</v>
      </c>
      <c r="E33" s="21">
        <f>D33+E31</f>
        <v>62907.133900000001</v>
      </c>
      <c r="F33" s="21">
        <f>E33+F31</f>
        <v>90086.756599999993</v>
      </c>
      <c r="G33" s="20">
        <f>G31</f>
        <v>90086.756600000008</v>
      </c>
    </row>
    <row r="34" spans="1:7" x14ac:dyDescent="0.25">
      <c r="A34" s="120"/>
      <c r="B34" s="121"/>
      <c r="C34" s="87"/>
      <c r="D34" s="108">
        <f>D32</f>
        <v>0.21431373299102655</v>
      </c>
      <c r="E34" s="108">
        <f>E33/C33</f>
        <v>0.69829502442093683</v>
      </c>
      <c r="F34" s="108">
        <f>F33/C33</f>
        <v>0.99999999999999989</v>
      </c>
      <c r="G34" s="108">
        <f>G32</f>
        <v>0.99999999999999989</v>
      </c>
    </row>
  </sheetData>
  <sheetProtection password="EAB2" sheet="1" objects="1" scenarios="1"/>
  <mergeCells count="36">
    <mergeCell ref="A7:G7"/>
    <mergeCell ref="A8:G8"/>
    <mergeCell ref="A12:G12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B19:B20"/>
    <mergeCell ref="C19:C20"/>
    <mergeCell ref="A21:A22"/>
    <mergeCell ref="B21:B22"/>
    <mergeCell ref="C21:C22"/>
    <mergeCell ref="A23:A24"/>
    <mergeCell ref="B23:B24"/>
    <mergeCell ref="C23:C24"/>
    <mergeCell ref="A29:A30"/>
    <mergeCell ref="B29:B30"/>
    <mergeCell ref="C29:C30"/>
    <mergeCell ref="A25:A26"/>
    <mergeCell ref="B25:B26"/>
    <mergeCell ref="A27:A28"/>
    <mergeCell ref="B27:B28"/>
    <mergeCell ref="C25:C26"/>
    <mergeCell ref="C27:C28"/>
    <mergeCell ref="A31:A32"/>
    <mergeCell ref="B31:B32"/>
    <mergeCell ref="C31:C32"/>
    <mergeCell ref="A33:A34"/>
    <mergeCell ref="B33:B34"/>
    <mergeCell ref="C33:C34"/>
  </mergeCells>
  <pageMargins left="0.51181102362204722" right="0.51181102362204722" top="0.78740157480314965" bottom="0.78740157480314965" header="0.31496062992125984" footer="0.31496062992125984"/>
  <pageSetup paperSize="9" scale="7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workbookViewId="0">
      <selection activeCell="A11" sqref="A11:I104"/>
    </sheetView>
  </sheetViews>
  <sheetFormatPr defaultRowHeight="15" x14ac:dyDescent="0.25"/>
  <cols>
    <col min="2" max="2" width="51.140625" customWidth="1"/>
    <col min="6" max="6" width="12" customWidth="1"/>
    <col min="7" max="7" width="14.42578125" customWidth="1"/>
    <col min="9" max="9" width="15.5703125" customWidth="1"/>
  </cols>
  <sheetData>
    <row r="1" spans="1:9" x14ac:dyDescent="0.25">
      <c r="H1" s="9"/>
      <c r="I1" s="9"/>
    </row>
    <row r="2" spans="1:9" x14ac:dyDescent="0.25">
      <c r="H2" s="9"/>
      <c r="I2" s="9"/>
    </row>
    <row r="3" spans="1:9" x14ac:dyDescent="0.25">
      <c r="H3" s="9"/>
      <c r="I3" s="9"/>
    </row>
    <row r="4" spans="1:9" x14ac:dyDescent="0.25">
      <c r="H4" s="9"/>
      <c r="I4" s="9"/>
    </row>
    <row r="5" spans="1:9" x14ac:dyDescent="0.25">
      <c r="H5" s="9"/>
      <c r="I5" s="9"/>
    </row>
    <row r="6" spans="1:9" x14ac:dyDescent="0.25">
      <c r="H6" s="9"/>
      <c r="I6" s="9"/>
    </row>
    <row r="7" spans="1:9" x14ac:dyDescent="0.25">
      <c r="A7" s="83" t="s">
        <v>557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83" t="s">
        <v>47</v>
      </c>
      <c r="B8" s="83"/>
      <c r="C8" s="83"/>
      <c r="D8" s="83"/>
      <c r="E8" s="83"/>
      <c r="F8" s="83"/>
      <c r="G8" s="83"/>
      <c r="H8" s="83"/>
      <c r="I8" s="83"/>
    </row>
    <row r="9" spans="1:9" x14ac:dyDescent="0.25">
      <c r="A9" s="10"/>
      <c r="B9" s="10"/>
      <c r="C9" s="10"/>
      <c r="D9" s="10"/>
      <c r="E9" s="10"/>
      <c r="F9" s="10"/>
      <c r="G9" s="10"/>
      <c r="H9" s="22"/>
      <c r="I9" s="22"/>
    </row>
    <row r="10" spans="1:9" x14ac:dyDescent="0.25">
      <c r="A10" s="42" t="s">
        <v>102</v>
      </c>
      <c r="B10" s="42" t="s">
        <v>0</v>
      </c>
      <c r="C10" s="43" t="s">
        <v>103</v>
      </c>
      <c r="D10" s="43" t="s">
        <v>1</v>
      </c>
      <c r="E10" s="44" t="s">
        <v>104</v>
      </c>
      <c r="F10" s="44" t="s">
        <v>550</v>
      </c>
      <c r="G10" s="44" t="s">
        <v>551</v>
      </c>
      <c r="H10" s="44" t="s">
        <v>552</v>
      </c>
      <c r="I10" s="44" t="s">
        <v>553</v>
      </c>
    </row>
    <row r="11" spans="1:9" ht="25.5" x14ac:dyDescent="0.25">
      <c r="A11" s="110" t="s">
        <v>143</v>
      </c>
      <c r="B11" s="110" t="s">
        <v>144</v>
      </c>
      <c r="C11" s="111" t="s">
        <v>110</v>
      </c>
      <c r="D11" s="111" t="s">
        <v>3</v>
      </c>
      <c r="E11" s="102">
        <v>1</v>
      </c>
      <c r="F11" s="102">
        <v>18019.28</v>
      </c>
      <c r="G11" s="103">
        <f>F11*E11</f>
        <v>18019.28</v>
      </c>
      <c r="H11" s="102">
        <v>20.0031</v>
      </c>
      <c r="I11" s="102">
        <v>20.0031</v>
      </c>
    </row>
    <row r="12" spans="1:9" ht="51" x14ac:dyDescent="0.25">
      <c r="A12" s="110" t="s">
        <v>145</v>
      </c>
      <c r="B12" s="110" t="s">
        <v>146</v>
      </c>
      <c r="C12" s="111" t="s">
        <v>110</v>
      </c>
      <c r="D12" s="111" t="s">
        <v>111</v>
      </c>
      <c r="E12" s="102">
        <v>35</v>
      </c>
      <c r="F12" s="102">
        <v>444.99</v>
      </c>
      <c r="G12" s="103">
        <f t="shared" ref="G12:G75" si="0">F12*E12</f>
        <v>15574.65</v>
      </c>
      <c r="H12" s="102">
        <v>17.289200000000001</v>
      </c>
      <c r="I12" s="102">
        <v>37.292299999999997</v>
      </c>
    </row>
    <row r="13" spans="1:9" ht="38.25" x14ac:dyDescent="0.25">
      <c r="A13" s="110" t="s">
        <v>163</v>
      </c>
      <c r="B13" s="110" t="s">
        <v>164</v>
      </c>
      <c r="C13" s="111" t="s">
        <v>110</v>
      </c>
      <c r="D13" s="111" t="s">
        <v>111</v>
      </c>
      <c r="E13" s="102">
        <v>87.46</v>
      </c>
      <c r="F13" s="102">
        <v>63.83</v>
      </c>
      <c r="G13" s="103">
        <f t="shared" si="0"/>
        <v>5582.5717999999997</v>
      </c>
      <c r="H13" s="102">
        <v>6.1970000000000001</v>
      </c>
      <c r="I13" s="102">
        <v>43.4893</v>
      </c>
    </row>
    <row r="14" spans="1:9" ht="51" x14ac:dyDescent="0.25">
      <c r="A14" s="110" t="s">
        <v>165</v>
      </c>
      <c r="B14" s="110" t="s">
        <v>166</v>
      </c>
      <c r="C14" s="111" t="s">
        <v>110</v>
      </c>
      <c r="D14" s="111" t="s">
        <v>111</v>
      </c>
      <c r="E14" s="102">
        <v>42.45</v>
      </c>
      <c r="F14" s="102">
        <v>90.9</v>
      </c>
      <c r="G14" s="103">
        <f t="shared" si="0"/>
        <v>3858.7050000000004</v>
      </c>
      <c r="H14" s="102">
        <v>4.2835999999999999</v>
      </c>
      <c r="I14" s="102">
        <v>47.7729</v>
      </c>
    </row>
    <row r="15" spans="1:9" ht="38.25" x14ac:dyDescent="0.25">
      <c r="A15" s="110" t="s">
        <v>131</v>
      </c>
      <c r="B15" s="110" t="s">
        <v>132</v>
      </c>
      <c r="C15" s="111" t="s">
        <v>110</v>
      </c>
      <c r="D15" s="111" t="s">
        <v>111</v>
      </c>
      <c r="E15" s="102">
        <v>56.1</v>
      </c>
      <c r="F15" s="102">
        <v>61.91</v>
      </c>
      <c r="G15" s="103">
        <f t="shared" si="0"/>
        <v>3473.1509999999998</v>
      </c>
      <c r="H15" s="102">
        <v>3.8557000000000001</v>
      </c>
      <c r="I15" s="102">
        <v>51.628500000000003</v>
      </c>
    </row>
    <row r="16" spans="1:9" ht="38.25" x14ac:dyDescent="0.25">
      <c r="A16" s="110" t="s">
        <v>133</v>
      </c>
      <c r="B16" s="110" t="s">
        <v>134</v>
      </c>
      <c r="C16" s="111" t="s">
        <v>110</v>
      </c>
      <c r="D16" s="111" t="s">
        <v>111</v>
      </c>
      <c r="E16" s="102">
        <v>10</v>
      </c>
      <c r="F16" s="102">
        <v>330.48</v>
      </c>
      <c r="G16" s="103">
        <f t="shared" si="0"/>
        <v>3304.8</v>
      </c>
      <c r="H16" s="102">
        <v>3.6686999999999999</v>
      </c>
      <c r="I16" s="102">
        <v>55.297199999999997</v>
      </c>
    </row>
    <row r="17" spans="1:9" ht="38.25" x14ac:dyDescent="0.25">
      <c r="A17" s="110" t="s">
        <v>245</v>
      </c>
      <c r="B17" s="110" t="s">
        <v>246</v>
      </c>
      <c r="C17" s="111" t="s">
        <v>110</v>
      </c>
      <c r="D17" s="111" t="s">
        <v>3</v>
      </c>
      <c r="E17" s="102">
        <v>10</v>
      </c>
      <c r="F17" s="102">
        <v>306.70999999999998</v>
      </c>
      <c r="G17" s="103">
        <f t="shared" si="0"/>
        <v>3067.1</v>
      </c>
      <c r="H17" s="102">
        <v>3.4047999999999998</v>
      </c>
      <c r="I17" s="102">
        <v>58.701999999999998</v>
      </c>
    </row>
    <row r="18" spans="1:9" ht="38.25" x14ac:dyDescent="0.25">
      <c r="A18" s="110" t="s">
        <v>149</v>
      </c>
      <c r="B18" s="110" t="s">
        <v>150</v>
      </c>
      <c r="C18" s="111" t="s">
        <v>110</v>
      </c>
      <c r="D18" s="111" t="s">
        <v>5</v>
      </c>
      <c r="E18" s="102">
        <v>39</v>
      </c>
      <c r="F18" s="102">
        <v>69.83</v>
      </c>
      <c r="G18" s="103">
        <f t="shared" si="0"/>
        <v>2723.37</v>
      </c>
      <c r="H18" s="102">
        <v>3.0230000000000001</v>
      </c>
      <c r="I18" s="102">
        <v>61.725000000000001</v>
      </c>
    </row>
    <row r="19" spans="1:9" ht="25.5" x14ac:dyDescent="0.25">
      <c r="A19" s="110" t="s">
        <v>291</v>
      </c>
      <c r="B19" s="110" t="s">
        <v>292</v>
      </c>
      <c r="C19" s="111" t="s">
        <v>110</v>
      </c>
      <c r="D19" s="111" t="s">
        <v>293</v>
      </c>
      <c r="E19" s="102">
        <v>28</v>
      </c>
      <c r="F19" s="102">
        <v>89.96</v>
      </c>
      <c r="G19" s="103">
        <f t="shared" si="0"/>
        <v>2518.8799999999997</v>
      </c>
      <c r="H19" s="102">
        <v>2.7961</v>
      </c>
      <c r="I19" s="102">
        <v>64.521000000000001</v>
      </c>
    </row>
    <row r="20" spans="1:9" ht="51" x14ac:dyDescent="0.25">
      <c r="A20" s="110" t="s">
        <v>157</v>
      </c>
      <c r="B20" s="110" t="s">
        <v>158</v>
      </c>
      <c r="C20" s="111" t="s">
        <v>110</v>
      </c>
      <c r="D20" s="111" t="s">
        <v>111</v>
      </c>
      <c r="E20" s="102">
        <v>35</v>
      </c>
      <c r="F20" s="102">
        <v>65.66</v>
      </c>
      <c r="G20" s="103">
        <f t="shared" si="0"/>
        <v>2298.1</v>
      </c>
      <c r="H20" s="102">
        <v>2.5512000000000001</v>
      </c>
      <c r="I20" s="102">
        <v>67.072199999999995</v>
      </c>
    </row>
    <row r="21" spans="1:9" ht="25.5" x14ac:dyDescent="0.25">
      <c r="A21" s="110" t="s">
        <v>285</v>
      </c>
      <c r="B21" s="110" t="s">
        <v>286</v>
      </c>
      <c r="C21" s="111" t="s">
        <v>110</v>
      </c>
      <c r="D21" s="111" t="s">
        <v>111</v>
      </c>
      <c r="E21" s="102">
        <v>214.2</v>
      </c>
      <c r="F21" s="102">
        <v>9.85</v>
      </c>
      <c r="G21" s="103">
        <f t="shared" si="0"/>
        <v>2109.87</v>
      </c>
      <c r="H21" s="102">
        <v>2.3414000000000001</v>
      </c>
      <c r="I21" s="102">
        <v>69.413600000000002</v>
      </c>
    </row>
    <row r="22" spans="1:9" ht="25.5" x14ac:dyDescent="0.25">
      <c r="A22" s="110" t="s">
        <v>287</v>
      </c>
      <c r="B22" s="110" t="s">
        <v>288</v>
      </c>
      <c r="C22" s="111" t="s">
        <v>110</v>
      </c>
      <c r="D22" s="111" t="s">
        <v>111</v>
      </c>
      <c r="E22" s="102">
        <v>87.46</v>
      </c>
      <c r="F22" s="102">
        <v>22.67</v>
      </c>
      <c r="G22" s="103">
        <f t="shared" si="0"/>
        <v>1982.7182</v>
      </c>
      <c r="H22" s="102">
        <v>2.2012999999999998</v>
      </c>
      <c r="I22" s="102">
        <v>71.614900000000006</v>
      </c>
    </row>
    <row r="23" spans="1:9" ht="25.5" x14ac:dyDescent="0.25">
      <c r="A23" s="110" t="s">
        <v>167</v>
      </c>
      <c r="B23" s="110" t="s">
        <v>168</v>
      </c>
      <c r="C23" s="111" t="s">
        <v>110</v>
      </c>
      <c r="D23" s="111" t="s">
        <v>111</v>
      </c>
      <c r="E23" s="102">
        <v>42.45</v>
      </c>
      <c r="F23" s="102">
        <v>33.35</v>
      </c>
      <c r="G23" s="103">
        <f t="shared" si="0"/>
        <v>1415.7075000000002</v>
      </c>
      <c r="H23" s="102">
        <v>1.5716000000000001</v>
      </c>
      <c r="I23" s="102">
        <v>73.186499999999995</v>
      </c>
    </row>
    <row r="24" spans="1:9" ht="51" x14ac:dyDescent="0.25">
      <c r="A24" s="110" t="s">
        <v>147</v>
      </c>
      <c r="B24" s="110" t="s">
        <v>148</v>
      </c>
      <c r="C24" s="111" t="s">
        <v>110</v>
      </c>
      <c r="D24" s="111" t="s">
        <v>111</v>
      </c>
      <c r="E24" s="102">
        <v>3</v>
      </c>
      <c r="F24" s="102">
        <v>439.78</v>
      </c>
      <c r="G24" s="103">
        <f t="shared" si="0"/>
        <v>1319.34</v>
      </c>
      <c r="H24" s="102">
        <v>1.4645999999999999</v>
      </c>
      <c r="I24" s="102">
        <v>74.650999999999996</v>
      </c>
    </row>
    <row r="25" spans="1:9" ht="25.5" x14ac:dyDescent="0.25">
      <c r="A25" s="110" t="s">
        <v>294</v>
      </c>
      <c r="B25" s="110" t="s">
        <v>295</v>
      </c>
      <c r="C25" s="111" t="s">
        <v>110</v>
      </c>
      <c r="D25" s="111" t="s">
        <v>293</v>
      </c>
      <c r="E25" s="102">
        <v>14</v>
      </c>
      <c r="F25" s="102">
        <v>89.96</v>
      </c>
      <c r="G25" s="103">
        <f t="shared" si="0"/>
        <v>1259.4399999999998</v>
      </c>
      <c r="H25" s="102">
        <v>1.3979999999999999</v>
      </c>
      <c r="I25" s="102">
        <v>76.049099999999996</v>
      </c>
    </row>
    <row r="26" spans="1:9" ht="38.25" x14ac:dyDescent="0.25">
      <c r="A26" s="110" t="s">
        <v>169</v>
      </c>
      <c r="B26" s="110" t="s">
        <v>170</v>
      </c>
      <c r="C26" s="111" t="s">
        <v>110</v>
      </c>
      <c r="D26" s="111" t="s">
        <v>3</v>
      </c>
      <c r="E26" s="102">
        <v>1</v>
      </c>
      <c r="F26" s="102">
        <v>1115.58</v>
      </c>
      <c r="G26" s="103">
        <f t="shared" si="0"/>
        <v>1115.58</v>
      </c>
      <c r="H26" s="102">
        <v>1.2383999999999999</v>
      </c>
      <c r="I26" s="102">
        <v>77.287499999999994</v>
      </c>
    </row>
    <row r="27" spans="1:9" ht="25.5" x14ac:dyDescent="0.25">
      <c r="A27" s="110" t="s">
        <v>289</v>
      </c>
      <c r="B27" s="110" t="s">
        <v>290</v>
      </c>
      <c r="C27" s="111" t="s">
        <v>110</v>
      </c>
      <c r="D27" s="111" t="s">
        <v>111</v>
      </c>
      <c r="E27" s="102">
        <v>84</v>
      </c>
      <c r="F27" s="102">
        <v>13.2</v>
      </c>
      <c r="G27" s="103">
        <f t="shared" si="0"/>
        <v>1108.8</v>
      </c>
      <c r="H27" s="102">
        <v>1.2305999999999999</v>
      </c>
      <c r="I27" s="102">
        <v>78.518100000000004</v>
      </c>
    </row>
    <row r="28" spans="1:9" ht="25.5" x14ac:dyDescent="0.25">
      <c r="A28" s="110" t="s">
        <v>283</v>
      </c>
      <c r="B28" s="110" t="s">
        <v>284</v>
      </c>
      <c r="C28" s="111" t="s">
        <v>110</v>
      </c>
      <c r="D28" s="111" t="s">
        <v>111</v>
      </c>
      <c r="E28" s="102">
        <v>101.24</v>
      </c>
      <c r="F28" s="102">
        <v>10.89</v>
      </c>
      <c r="G28" s="103">
        <f t="shared" si="0"/>
        <v>1102.5036</v>
      </c>
      <c r="H28" s="102">
        <v>1.2235</v>
      </c>
      <c r="I28" s="102">
        <v>79.741600000000005</v>
      </c>
    </row>
    <row r="29" spans="1:9" ht="25.5" x14ac:dyDescent="0.25">
      <c r="A29" s="110" t="s">
        <v>140</v>
      </c>
      <c r="B29" s="110" t="s">
        <v>141</v>
      </c>
      <c r="C29" s="111" t="s">
        <v>110</v>
      </c>
      <c r="D29" s="111" t="s">
        <v>111</v>
      </c>
      <c r="E29" s="102">
        <v>75</v>
      </c>
      <c r="F29" s="102">
        <v>14.22</v>
      </c>
      <c r="G29" s="103">
        <f t="shared" si="0"/>
        <v>1066.5</v>
      </c>
      <c r="H29" s="102">
        <v>1.1841999999999999</v>
      </c>
      <c r="I29" s="102">
        <v>80.925799999999995</v>
      </c>
    </row>
    <row r="30" spans="1:9" ht="38.25" x14ac:dyDescent="0.25">
      <c r="A30" s="110" t="s">
        <v>662</v>
      </c>
      <c r="B30" s="110" t="s">
        <v>661</v>
      </c>
      <c r="C30" s="111" t="s">
        <v>110</v>
      </c>
      <c r="D30" s="111" t="s">
        <v>5</v>
      </c>
      <c r="E30" s="102">
        <v>12.5</v>
      </c>
      <c r="F30" s="102">
        <v>78.12</v>
      </c>
      <c r="G30" s="103">
        <f t="shared" si="0"/>
        <v>976.5</v>
      </c>
      <c r="H30" s="102">
        <v>1.0840000000000001</v>
      </c>
      <c r="I30" s="102">
        <v>82.009900000000002</v>
      </c>
    </row>
    <row r="31" spans="1:9" ht="25.5" x14ac:dyDescent="0.25">
      <c r="A31" s="110" t="s">
        <v>264</v>
      </c>
      <c r="B31" s="110" t="s">
        <v>265</v>
      </c>
      <c r="C31" s="111" t="s">
        <v>110</v>
      </c>
      <c r="D31" s="111" t="s">
        <v>5</v>
      </c>
      <c r="E31" s="102">
        <v>566</v>
      </c>
      <c r="F31" s="102">
        <v>1.6</v>
      </c>
      <c r="G31" s="103">
        <f t="shared" si="0"/>
        <v>905.6</v>
      </c>
      <c r="H31" s="102">
        <v>1.0024</v>
      </c>
      <c r="I31" s="102">
        <v>83.012299999999996</v>
      </c>
    </row>
    <row r="32" spans="1:9" ht="38.25" x14ac:dyDescent="0.25">
      <c r="A32" s="110" t="s">
        <v>171</v>
      </c>
      <c r="B32" s="110" t="s">
        <v>172</v>
      </c>
      <c r="C32" s="111" t="s">
        <v>110</v>
      </c>
      <c r="D32" s="111" t="s">
        <v>3</v>
      </c>
      <c r="E32" s="102">
        <v>1</v>
      </c>
      <c r="F32" s="102">
        <v>849.36</v>
      </c>
      <c r="G32" s="103">
        <f t="shared" si="0"/>
        <v>849.36</v>
      </c>
      <c r="H32" s="102">
        <v>0.94289999999999996</v>
      </c>
      <c r="I32" s="102">
        <v>83.955100000000002</v>
      </c>
    </row>
    <row r="33" spans="1:9" ht="76.5" x14ac:dyDescent="0.25">
      <c r="A33" s="110" t="s">
        <v>159</v>
      </c>
      <c r="B33" s="110" t="s">
        <v>160</v>
      </c>
      <c r="C33" s="111" t="s">
        <v>110</v>
      </c>
      <c r="D33" s="111" t="s">
        <v>3</v>
      </c>
      <c r="E33" s="102">
        <v>1</v>
      </c>
      <c r="F33" s="102">
        <v>815.24</v>
      </c>
      <c r="G33" s="103">
        <f t="shared" si="0"/>
        <v>815.24</v>
      </c>
      <c r="H33" s="102">
        <v>0.90500000000000003</v>
      </c>
      <c r="I33" s="102">
        <v>84.860100000000003</v>
      </c>
    </row>
    <row r="34" spans="1:9" ht="25.5" x14ac:dyDescent="0.25">
      <c r="A34" s="110" t="s">
        <v>268</v>
      </c>
      <c r="B34" s="110" t="s">
        <v>269</v>
      </c>
      <c r="C34" s="111" t="s">
        <v>110</v>
      </c>
      <c r="D34" s="111" t="s">
        <v>3</v>
      </c>
      <c r="E34" s="102">
        <v>9</v>
      </c>
      <c r="F34" s="102">
        <v>80.790000000000006</v>
      </c>
      <c r="G34" s="103">
        <f t="shared" si="0"/>
        <v>727.11</v>
      </c>
      <c r="H34" s="102">
        <v>0.80720000000000003</v>
      </c>
      <c r="I34" s="102">
        <v>85.667299999999997</v>
      </c>
    </row>
    <row r="35" spans="1:9" ht="38.25" x14ac:dyDescent="0.25">
      <c r="A35" s="110" t="s">
        <v>217</v>
      </c>
      <c r="B35" s="110" t="s">
        <v>218</v>
      </c>
      <c r="C35" s="111" t="s">
        <v>110</v>
      </c>
      <c r="D35" s="111" t="s">
        <v>5</v>
      </c>
      <c r="E35" s="102">
        <v>68.8</v>
      </c>
      <c r="F35" s="102">
        <v>10.18</v>
      </c>
      <c r="G35" s="103">
        <f t="shared" si="0"/>
        <v>700.3839999999999</v>
      </c>
      <c r="H35" s="102">
        <v>0.77780000000000005</v>
      </c>
      <c r="I35" s="102">
        <v>86.445099999999996</v>
      </c>
    </row>
    <row r="36" spans="1:9" ht="51" x14ac:dyDescent="0.25">
      <c r="A36" s="110" t="s">
        <v>281</v>
      </c>
      <c r="B36" s="110" t="s">
        <v>282</v>
      </c>
      <c r="C36" s="111" t="s">
        <v>110</v>
      </c>
      <c r="D36" s="111" t="s">
        <v>111</v>
      </c>
      <c r="E36" s="102">
        <v>40</v>
      </c>
      <c r="F36" s="102">
        <v>17.12</v>
      </c>
      <c r="G36" s="103">
        <f t="shared" si="0"/>
        <v>684.80000000000007</v>
      </c>
      <c r="H36" s="102">
        <v>0.76019999999999999</v>
      </c>
      <c r="I36" s="102">
        <v>87.205299999999994</v>
      </c>
    </row>
    <row r="37" spans="1:9" ht="25.5" x14ac:dyDescent="0.25">
      <c r="A37" s="110" t="s">
        <v>298</v>
      </c>
      <c r="B37" s="110" t="s">
        <v>299</v>
      </c>
      <c r="C37" s="111" t="s">
        <v>110</v>
      </c>
      <c r="D37" s="111" t="s">
        <v>3</v>
      </c>
      <c r="E37" s="102">
        <v>1</v>
      </c>
      <c r="F37" s="102">
        <v>633.85</v>
      </c>
      <c r="G37" s="103">
        <f t="shared" si="0"/>
        <v>633.85</v>
      </c>
      <c r="H37" s="102">
        <v>0.7036</v>
      </c>
      <c r="I37" s="102">
        <v>87.908900000000003</v>
      </c>
    </row>
    <row r="38" spans="1:9" ht="25.5" x14ac:dyDescent="0.25">
      <c r="A38" s="110" t="s">
        <v>135</v>
      </c>
      <c r="B38" s="110" t="s">
        <v>136</v>
      </c>
      <c r="C38" s="111" t="s">
        <v>110</v>
      </c>
      <c r="D38" s="111" t="s">
        <v>137</v>
      </c>
      <c r="E38" s="102">
        <v>27</v>
      </c>
      <c r="F38" s="102">
        <v>23.45</v>
      </c>
      <c r="G38" s="103">
        <f t="shared" si="0"/>
        <v>633.15</v>
      </c>
      <c r="H38" s="102">
        <v>0.70289999999999997</v>
      </c>
      <c r="I38" s="102">
        <v>88.611800000000002</v>
      </c>
    </row>
    <row r="39" spans="1:9" x14ac:dyDescent="0.25">
      <c r="A39" s="110" t="s">
        <v>119</v>
      </c>
      <c r="B39" s="110" t="s">
        <v>120</v>
      </c>
      <c r="C39" s="111" t="s">
        <v>110</v>
      </c>
      <c r="D39" s="111" t="s">
        <v>111</v>
      </c>
      <c r="E39" s="102">
        <v>1.6</v>
      </c>
      <c r="F39" s="102">
        <v>389.53</v>
      </c>
      <c r="G39" s="103">
        <f t="shared" si="0"/>
        <v>623.24800000000005</v>
      </c>
      <c r="H39" s="102">
        <v>0.69189999999999996</v>
      </c>
      <c r="I39" s="102">
        <v>89.303700000000006</v>
      </c>
    </row>
    <row r="40" spans="1:9" ht="51" x14ac:dyDescent="0.25">
      <c r="A40" s="110" t="s">
        <v>229</v>
      </c>
      <c r="B40" s="110" t="s">
        <v>230</v>
      </c>
      <c r="C40" s="111" t="s">
        <v>110</v>
      </c>
      <c r="D40" s="111" t="s">
        <v>3</v>
      </c>
      <c r="E40" s="102">
        <v>5</v>
      </c>
      <c r="F40" s="102">
        <v>121.17</v>
      </c>
      <c r="G40" s="103">
        <f t="shared" si="0"/>
        <v>605.85</v>
      </c>
      <c r="H40" s="102">
        <v>0.67259999999999998</v>
      </c>
      <c r="I40" s="102">
        <v>89.976200000000006</v>
      </c>
    </row>
    <row r="41" spans="1:9" ht="25.5" x14ac:dyDescent="0.25">
      <c r="A41" s="110" t="s">
        <v>266</v>
      </c>
      <c r="B41" s="110" t="s">
        <v>267</v>
      </c>
      <c r="C41" s="111" t="s">
        <v>110</v>
      </c>
      <c r="D41" s="111" t="s">
        <v>3</v>
      </c>
      <c r="E41" s="102">
        <v>1</v>
      </c>
      <c r="F41" s="102">
        <v>460.85</v>
      </c>
      <c r="G41" s="103">
        <f t="shared" si="0"/>
        <v>460.85</v>
      </c>
      <c r="H41" s="102">
        <v>0.51160000000000005</v>
      </c>
      <c r="I41" s="102">
        <v>90.487799999999993</v>
      </c>
    </row>
    <row r="42" spans="1:9" ht="38.25" x14ac:dyDescent="0.25">
      <c r="A42" s="110" t="s">
        <v>211</v>
      </c>
      <c r="B42" s="110" t="s">
        <v>212</v>
      </c>
      <c r="C42" s="111" t="s">
        <v>110</v>
      </c>
      <c r="D42" s="111" t="s">
        <v>5</v>
      </c>
      <c r="E42" s="102">
        <v>104.3</v>
      </c>
      <c r="F42" s="102">
        <v>3.65</v>
      </c>
      <c r="G42" s="103">
        <f t="shared" si="0"/>
        <v>380.69499999999999</v>
      </c>
      <c r="H42" s="102">
        <v>0.42220000000000002</v>
      </c>
      <c r="I42" s="102">
        <v>90.91</v>
      </c>
    </row>
    <row r="43" spans="1:9" ht="76.5" x14ac:dyDescent="0.25">
      <c r="A43" s="110" t="s">
        <v>153</v>
      </c>
      <c r="B43" s="110" t="s">
        <v>154</v>
      </c>
      <c r="C43" s="111" t="s">
        <v>110</v>
      </c>
      <c r="D43" s="111" t="s">
        <v>111</v>
      </c>
      <c r="E43" s="102">
        <v>5.04</v>
      </c>
      <c r="F43" s="102">
        <v>74.98</v>
      </c>
      <c r="G43" s="103">
        <f t="shared" si="0"/>
        <v>377.89920000000001</v>
      </c>
      <c r="H43" s="102">
        <v>0.41949999999999998</v>
      </c>
      <c r="I43" s="102">
        <v>91.329599999999999</v>
      </c>
    </row>
    <row r="44" spans="1:9" ht="51" x14ac:dyDescent="0.25">
      <c r="A44" s="110" t="s">
        <v>227</v>
      </c>
      <c r="B44" s="110" t="s">
        <v>228</v>
      </c>
      <c r="C44" s="111" t="s">
        <v>110</v>
      </c>
      <c r="D44" s="111" t="s">
        <v>3</v>
      </c>
      <c r="E44" s="102">
        <v>2</v>
      </c>
      <c r="F44" s="102">
        <v>177.79</v>
      </c>
      <c r="G44" s="103">
        <f t="shared" si="0"/>
        <v>355.58</v>
      </c>
      <c r="H44" s="102">
        <v>0.3947</v>
      </c>
      <c r="I44" s="102">
        <v>91.724299999999999</v>
      </c>
    </row>
    <row r="45" spans="1:9" ht="38.25" x14ac:dyDescent="0.25">
      <c r="A45" s="110" t="s">
        <v>112</v>
      </c>
      <c r="B45" s="110" t="s">
        <v>113</v>
      </c>
      <c r="C45" s="111" t="s">
        <v>110</v>
      </c>
      <c r="D45" s="111" t="s">
        <v>111</v>
      </c>
      <c r="E45" s="102">
        <v>13.95</v>
      </c>
      <c r="F45" s="102">
        <v>24.72</v>
      </c>
      <c r="G45" s="103">
        <f t="shared" si="0"/>
        <v>344.84399999999999</v>
      </c>
      <c r="H45" s="102">
        <v>0.38279999999999997</v>
      </c>
      <c r="I45" s="102">
        <v>92.107100000000003</v>
      </c>
    </row>
    <row r="46" spans="1:9" ht="63.75" x14ac:dyDescent="0.25">
      <c r="A46" s="110" t="s">
        <v>155</v>
      </c>
      <c r="B46" s="110" t="s">
        <v>156</v>
      </c>
      <c r="C46" s="111" t="s">
        <v>110</v>
      </c>
      <c r="D46" s="111" t="s">
        <v>111</v>
      </c>
      <c r="E46" s="102">
        <v>10.08</v>
      </c>
      <c r="F46" s="102">
        <v>33.36</v>
      </c>
      <c r="G46" s="103">
        <f t="shared" si="0"/>
        <v>336.2688</v>
      </c>
      <c r="H46" s="102">
        <v>0.37330000000000002</v>
      </c>
      <c r="I46" s="102">
        <v>92.480400000000003</v>
      </c>
    </row>
    <row r="47" spans="1:9" x14ac:dyDescent="0.25">
      <c r="A47" s="110" t="s">
        <v>296</v>
      </c>
      <c r="B47" s="110" t="s">
        <v>297</v>
      </c>
      <c r="C47" s="111" t="s">
        <v>110</v>
      </c>
      <c r="D47" s="111" t="s">
        <v>111</v>
      </c>
      <c r="E47" s="102">
        <v>117.54</v>
      </c>
      <c r="F47" s="102">
        <v>2.63</v>
      </c>
      <c r="G47" s="103">
        <f t="shared" si="0"/>
        <v>309.1302</v>
      </c>
      <c r="H47" s="102">
        <v>0.34289999999999998</v>
      </c>
      <c r="I47" s="102">
        <v>92.823300000000003</v>
      </c>
    </row>
    <row r="48" spans="1:9" ht="25.5" x14ac:dyDescent="0.25">
      <c r="A48" s="110" t="s">
        <v>276</v>
      </c>
      <c r="B48" s="110" t="s">
        <v>277</v>
      </c>
      <c r="C48" s="111" t="s">
        <v>110</v>
      </c>
      <c r="D48" s="111" t="s">
        <v>3</v>
      </c>
      <c r="E48" s="102">
        <v>18</v>
      </c>
      <c r="F48" s="102">
        <v>16.68</v>
      </c>
      <c r="G48" s="103">
        <f t="shared" si="0"/>
        <v>300.24</v>
      </c>
      <c r="H48" s="102">
        <v>0.33329999999999999</v>
      </c>
      <c r="I48" s="102">
        <v>93.156499999999994</v>
      </c>
    </row>
    <row r="49" spans="1:9" ht="38.25" x14ac:dyDescent="0.25">
      <c r="A49" s="110" t="s">
        <v>187</v>
      </c>
      <c r="B49" s="110" t="s">
        <v>188</v>
      </c>
      <c r="C49" s="111" t="s">
        <v>110</v>
      </c>
      <c r="D49" s="111" t="s">
        <v>5</v>
      </c>
      <c r="E49" s="102">
        <v>27</v>
      </c>
      <c r="F49" s="102">
        <v>10.6</v>
      </c>
      <c r="G49" s="103">
        <f t="shared" si="0"/>
        <v>286.2</v>
      </c>
      <c r="H49" s="102">
        <v>0.31759999999999999</v>
      </c>
      <c r="I49" s="102">
        <v>93.474100000000007</v>
      </c>
    </row>
    <row r="50" spans="1:9" ht="38.25" x14ac:dyDescent="0.25">
      <c r="A50" s="110" t="s">
        <v>108</v>
      </c>
      <c r="B50" s="110" t="s">
        <v>109</v>
      </c>
      <c r="C50" s="111" t="s">
        <v>110</v>
      </c>
      <c r="D50" s="111" t="s">
        <v>111</v>
      </c>
      <c r="E50" s="102">
        <v>50</v>
      </c>
      <c r="F50" s="102">
        <v>5.63</v>
      </c>
      <c r="G50" s="103">
        <f t="shared" si="0"/>
        <v>281.5</v>
      </c>
      <c r="H50" s="102">
        <v>0.31240000000000001</v>
      </c>
      <c r="I50" s="102">
        <v>93.786500000000004</v>
      </c>
    </row>
    <row r="51" spans="1:9" ht="25.5" x14ac:dyDescent="0.25">
      <c r="A51" s="110" t="s">
        <v>272</v>
      </c>
      <c r="B51" s="110" t="s">
        <v>273</v>
      </c>
      <c r="C51" s="111" t="s">
        <v>110</v>
      </c>
      <c r="D51" s="111" t="s">
        <v>3</v>
      </c>
      <c r="E51" s="102">
        <v>18</v>
      </c>
      <c r="F51" s="102">
        <v>15.21</v>
      </c>
      <c r="G51" s="103">
        <f t="shared" si="0"/>
        <v>273.78000000000003</v>
      </c>
      <c r="H51" s="102">
        <v>0.30399999999999999</v>
      </c>
      <c r="I51" s="102">
        <v>94.090500000000006</v>
      </c>
    </row>
    <row r="52" spans="1:9" ht="25.5" x14ac:dyDescent="0.25">
      <c r="A52" s="110" t="s">
        <v>138</v>
      </c>
      <c r="B52" s="110" t="s">
        <v>139</v>
      </c>
      <c r="C52" s="111" t="s">
        <v>110</v>
      </c>
      <c r="D52" s="111" t="s">
        <v>118</v>
      </c>
      <c r="E52" s="102">
        <v>16</v>
      </c>
      <c r="F52" s="102">
        <v>16.3</v>
      </c>
      <c r="G52" s="103">
        <f t="shared" si="0"/>
        <v>260.8</v>
      </c>
      <c r="H52" s="102">
        <v>0.28939999999999999</v>
      </c>
      <c r="I52" s="102">
        <v>94.379900000000006</v>
      </c>
    </row>
    <row r="53" spans="1:9" ht="25.5" x14ac:dyDescent="0.25">
      <c r="A53" s="110" t="s">
        <v>129</v>
      </c>
      <c r="B53" s="110" t="s">
        <v>130</v>
      </c>
      <c r="C53" s="111" t="s">
        <v>110</v>
      </c>
      <c r="D53" s="111" t="s">
        <v>111</v>
      </c>
      <c r="E53" s="102">
        <v>33.119999999999997</v>
      </c>
      <c r="F53" s="102">
        <v>7.32</v>
      </c>
      <c r="G53" s="103">
        <f t="shared" si="0"/>
        <v>242.4384</v>
      </c>
      <c r="H53" s="102">
        <v>0.26900000000000002</v>
      </c>
      <c r="I53" s="102">
        <v>94.648899999999998</v>
      </c>
    </row>
    <row r="54" spans="1:9" ht="38.25" x14ac:dyDescent="0.25">
      <c r="A54" s="110" t="s">
        <v>175</v>
      </c>
      <c r="B54" s="110" t="s">
        <v>176</v>
      </c>
      <c r="C54" s="111" t="s">
        <v>110</v>
      </c>
      <c r="D54" s="111" t="s">
        <v>3</v>
      </c>
      <c r="E54" s="102">
        <v>1</v>
      </c>
      <c r="F54" s="102">
        <v>239.32</v>
      </c>
      <c r="G54" s="103">
        <f t="shared" si="0"/>
        <v>239.32</v>
      </c>
      <c r="H54" s="102">
        <v>0.26569999999999999</v>
      </c>
      <c r="I54" s="102">
        <v>94.914599999999993</v>
      </c>
    </row>
    <row r="55" spans="1:9" ht="38.25" x14ac:dyDescent="0.25">
      <c r="A55" s="110" t="s">
        <v>179</v>
      </c>
      <c r="B55" s="110" t="s">
        <v>180</v>
      </c>
      <c r="C55" s="111" t="s">
        <v>110</v>
      </c>
      <c r="D55" s="111" t="s">
        <v>3</v>
      </c>
      <c r="E55" s="102">
        <v>18</v>
      </c>
      <c r="F55" s="102">
        <v>12.8</v>
      </c>
      <c r="G55" s="103">
        <f t="shared" si="0"/>
        <v>230.4</v>
      </c>
      <c r="H55" s="102">
        <v>0.25590000000000002</v>
      </c>
      <c r="I55" s="102">
        <v>95.170400000000001</v>
      </c>
    </row>
    <row r="56" spans="1:9" ht="38.25" x14ac:dyDescent="0.25">
      <c r="A56" s="110" t="s">
        <v>191</v>
      </c>
      <c r="B56" s="110" t="s">
        <v>192</v>
      </c>
      <c r="C56" s="111" t="s">
        <v>110</v>
      </c>
      <c r="D56" s="111" t="s">
        <v>5</v>
      </c>
      <c r="E56" s="102">
        <v>29.6</v>
      </c>
      <c r="F56" s="102">
        <v>7.44</v>
      </c>
      <c r="G56" s="103">
        <f t="shared" si="0"/>
        <v>220.22400000000002</v>
      </c>
      <c r="H56" s="102">
        <v>0.2445</v>
      </c>
      <c r="I56" s="102">
        <v>95.414900000000003</v>
      </c>
    </row>
    <row r="57" spans="1:9" ht="51" x14ac:dyDescent="0.25">
      <c r="A57" s="110" t="s">
        <v>223</v>
      </c>
      <c r="B57" s="110" t="s">
        <v>224</v>
      </c>
      <c r="C57" s="111" t="s">
        <v>110</v>
      </c>
      <c r="D57" s="111" t="s">
        <v>3</v>
      </c>
      <c r="E57" s="102">
        <v>2</v>
      </c>
      <c r="F57" s="102">
        <v>99.75</v>
      </c>
      <c r="G57" s="103">
        <f t="shared" si="0"/>
        <v>199.5</v>
      </c>
      <c r="H57" s="102">
        <v>0.2215</v>
      </c>
      <c r="I57" s="102">
        <v>95.636399999999995</v>
      </c>
    </row>
    <row r="58" spans="1:9" ht="51" x14ac:dyDescent="0.25">
      <c r="A58" s="110" t="s">
        <v>197</v>
      </c>
      <c r="B58" s="110" t="s">
        <v>198</v>
      </c>
      <c r="C58" s="111" t="s">
        <v>110</v>
      </c>
      <c r="D58" s="111" t="s">
        <v>5</v>
      </c>
      <c r="E58" s="102">
        <v>19</v>
      </c>
      <c r="F58" s="102">
        <v>9.9600000000000009</v>
      </c>
      <c r="G58" s="103">
        <f t="shared" si="0"/>
        <v>189.24</v>
      </c>
      <c r="H58" s="102">
        <v>0.21</v>
      </c>
      <c r="I58" s="102">
        <v>95.846400000000003</v>
      </c>
    </row>
    <row r="59" spans="1:9" ht="38.25" x14ac:dyDescent="0.25">
      <c r="A59" s="110" t="s">
        <v>213</v>
      </c>
      <c r="B59" s="110" t="s">
        <v>214</v>
      </c>
      <c r="C59" s="111" t="s">
        <v>110</v>
      </c>
      <c r="D59" s="111" t="s">
        <v>5</v>
      </c>
      <c r="E59" s="102">
        <v>31.7</v>
      </c>
      <c r="F59" s="102">
        <v>5.2</v>
      </c>
      <c r="G59" s="103">
        <f t="shared" si="0"/>
        <v>164.84</v>
      </c>
      <c r="H59" s="102">
        <v>0.18290000000000001</v>
      </c>
      <c r="I59" s="102">
        <v>96.029300000000006</v>
      </c>
    </row>
    <row r="60" spans="1:9" ht="51" x14ac:dyDescent="0.25">
      <c r="A60" s="110" t="s">
        <v>221</v>
      </c>
      <c r="B60" s="110" t="s">
        <v>222</v>
      </c>
      <c r="C60" s="111" t="s">
        <v>110</v>
      </c>
      <c r="D60" s="111" t="s">
        <v>3</v>
      </c>
      <c r="E60" s="102">
        <v>1</v>
      </c>
      <c r="F60" s="102">
        <v>160.18</v>
      </c>
      <c r="G60" s="103">
        <f t="shared" si="0"/>
        <v>160.18</v>
      </c>
      <c r="H60" s="102">
        <v>0.17780000000000001</v>
      </c>
      <c r="I60" s="102">
        <v>96.207099999999997</v>
      </c>
    </row>
    <row r="61" spans="1:9" ht="38.25" x14ac:dyDescent="0.25">
      <c r="A61" s="110" t="s">
        <v>195</v>
      </c>
      <c r="B61" s="110" t="s">
        <v>196</v>
      </c>
      <c r="C61" s="111" t="s">
        <v>110</v>
      </c>
      <c r="D61" s="111" t="s">
        <v>5</v>
      </c>
      <c r="E61" s="102">
        <v>11.4</v>
      </c>
      <c r="F61" s="102">
        <v>13.3</v>
      </c>
      <c r="G61" s="103">
        <f t="shared" si="0"/>
        <v>151.62</v>
      </c>
      <c r="H61" s="102">
        <v>0.16830000000000001</v>
      </c>
      <c r="I61" s="102">
        <v>96.375299999999996</v>
      </c>
    </row>
    <row r="62" spans="1:9" ht="25.5" x14ac:dyDescent="0.25">
      <c r="A62" s="110" t="s">
        <v>114</v>
      </c>
      <c r="B62" s="110" t="s">
        <v>115</v>
      </c>
      <c r="C62" s="111" t="s">
        <v>110</v>
      </c>
      <c r="D62" s="111" t="s">
        <v>111</v>
      </c>
      <c r="E62" s="102">
        <v>13.95</v>
      </c>
      <c r="F62" s="102">
        <v>9.86</v>
      </c>
      <c r="G62" s="103">
        <f t="shared" si="0"/>
        <v>137.547</v>
      </c>
      <c r="H62" s="102">
        <v>0.15279999999999999</v>
      </c>
      <c r="I62" s="102">
        <v>96.528099999999995</v>
      </c>
    </row>
    <row r="63" spans="1:9" x14ac:dyDescent="0.25">
      <c r="A63" s="110" t="s">
        <v>127</v>
      </c>
      <c r="B63" s="110" t="s">
        <v>128</v>
      </c>
      <c r="C63" s="111" t="s">
        <v>110</v>
      </c>
      <c r="D63" s="111" t="s">
        <v>111</v>
      </c>
      <c r="E63" s="102">
        <v>4.12</v>
      </c>
      <c r="F63" s="102">
        <v>33.32</v>
      </c>
      <c r="G63" s="103">
        <f t="shared" si="0"/>
        <v>137.2784</v>
      </c>
      <c r="H63" s="102">
        <v>0.15240000000000001</v>
      </c>
      <c r="I63" s="102">
        <v>96.680499999999995</v>
      </c>
    </row>
    <row r="64" spans="1:9" ht="51" x14ac:dyDescent="0.25">
      <c r="A64" s="110" t="s">
        <v>205</v>
      </c>
      <c r="B64" s="110" t="s">
        <v>206</v>
      </c>
      <c r="C64" s="111" t="s">
        <v>110</v>
      </c>
      <c r="D64" s="111" t="s">
        <v>3</v>
      </c>
      <c r="E64" s="102">
        <v>13</v>
      </c>
      <c r="F64" s="102">
        <v>10.14</v>
      </c>
      <c r="G64" s="103">
        <f t="shared" si="0"/>
        <v>131.82</v>
      </c>
      <c r="H64" s="102">
        <v>0.14630000000000001</v>
      </c>
      <c r="I64" s="102">
        <v>96.826800000000006</v>
      </c>
    </row>
    <row r="65" spans="1:9" ht="38.25" x14ac:dyDescent="0.25">
      <c r="A65" s="110" t="s">
        <v>183</v>
      </c>
      <c r="B65" s="110" t="s">
        <v>184</v>
      </c>
      <c r="C65" s="111" t="s">
        <v>110</v>
      </c>
      <c r="D65" s="111" t="s">
        <v>3</v>
      </c>
      <c r="E65" s="102">
        <v>10</v>
      </c>
      <c r="F65" s="102">
        <v>12.87</v>
      </c>
      <c r="G65" s="103">
        <f t="shared" si="0"/>
        <v>128.69999999999999</v>
      </c>
      <c r="H65" s="102">
        <v>0.14280000000000001</v>
      </c>
      <c r="I65" s="102">
        <v>96.969700000000003</v>
      </c>
    </row>
    <row r="66" spans="1:9" ht="38.25" x14ac:dyDescent="0.25">
      <c r="A66" s="110" t="s">
        <v>185</v>
      </c>
      <c r="B66" s="110" t="s">
        <v>186</v>
      </c>
      <c r="C66" s="111" t="s">
        <v>110</v>
      </c>
      <c r="D66" s="111" t="s">
        <v>5</v>
      </c>
      <c r="E66" s="102">
        <v>12</v>
      </c>
      <c r="F66" s="102">
        <v>10.59</v>
      </c>
      <c r="G66" s="103">
        <f t="shared" si="0"/>
        <v>127.08</v>
      </c>
      <c r="H66" s="102">
        <v>0.1411</v>
      </c>
      <c r="I66" s="102">
        <v>97.110799999999998</v>
      </c>
    </row>
    <row r="67" spans="1:9" ht="38.25" x14ac:dyDescent="0.25">
      <c r="A67" s="110" t="s">
        <v>235</v>
      </c>
      <c r="B67" s="110" t="s">
        <v>236</v>
      </c>
      <c r="C67" s="111" t="s">
        <v>110</v>
      </c>
      <c r="D67" s="111" t="s">
        <v>3</v>
      </c>
      <c r="E67" s="102">
        <v>1</v>
      </c>
      <c r="F67" s="102">
        <v>122.94</v>
      </c>
      <c r="G67" s="103">
        <f t="shared" si="0"/>
        <v>122.94</v>
      </c>
      <c r="H67" s="102">
        <v>0.13650000000000001</v>
      </c>
      <c r="I67" s="102">
        <v>97.247200000000007</v>
      </c>
    </row>
    <row r="68" spans="1:9" ht="25.5" x14ac:dyDescent="0.25">
      <c r="A68" s="110" t="s">
        <v>274</v>
      </c>
      <c r="B68" s="110" t="s">
        <v>275</v>
      </c>
      <c r="C68" s="111" t="s">
        <v>110</v>
      </c>
      <c r="D68" s="111" t="s">
        <v>3</v>
      </c>
      <c r="E68" s="102">
        <v>36</v>
      </c>
      <c r="F68" s="102">
        <v>3.41</v>
      </c>
      <c r="G68" s="103">
        <f t="shared" si="0"/>
        <v>122.76</v>
      </c>
      <c r="H68" s="102">
        <v>0.13639999999999999</v>
      </c>
      <c r="I68" s="102">
        <v>97.383600000000001</v>
      </c>
    </row>
    <row r="69" spans="1:9" x14ac:dyDescent="0.25">
      <c r="A69" s="110" t="s">
        <v>123</v>
      </c>
      <c r="B69" s="110" t="s">
        <v>124</v>
      </c>
      <c r="C69" s="111" t="s">
        <v>110</v>
      </c>
      <c r="D69" s="111" t="s">
        <v>111</v>
      </c>
      <c r="E69" s="102">
        <v>7.26</v>
      </c>
      <c r="F69" s="102">
        <v>16.48</v>
      </c>
      <c r="G69" s="103">
        <f t="shared" si="0"/>
        <v>119.6448</v>
      </c>
      <c r="H69" s="102">
        <v>0.1328</v>
      </c>
      <c r="I69" s="102">
        <v>97.516400000000004</v>
      </c>
    </row>
    <row r="70" spans="1:9" ht="38.25" x14ac:dyDescent="0.25">
      <c r="A70" s="110" t="s">
        <v>181</v>
      </c>
      <c r="B70" s="110" t="s">
        <v>182</v>
      </c>
      <c r="C70" s="111" t="s">
        <v>110</v>
      </c>
      <c r="D70" s="111" t="s">
        <v>3</v>
      </c>
      <c r="E70" s="102">
        <v>8</v>
      </c>
      <c r="F70" s="102">
        <v>14.33</v>
      </c>
      <c r="G70" s="103">
        <f t="shared" si="0"/>
        <v>114.64</v>
      </c>
      <c r="H70" s="102">
        <v>0.12720000000000001</v>
      </c>
      <c r="I70" s="102">
        <v>97.643699999999995</v>
      </c>
    </row>
    <row r="71" spans="1:9" ht="25.5" x14ac:dyDescent="0.25">
      <c r="A71" s="110" t="s">
        <v>116</v>
      </c>
      <c r="B71" s="110" t="s">
        <v>117</v>
      </c>
      <c r="C71" s="111" t="s">
        <v>110</v>
      </c>
      <c r="D71" s="111" t="s">
        <v>118</v>
      </c>
      <c r="E71" s="102">
        <v>1.23</v>
      </c>
      <c r="F71" s="102">
        <v>92.55</v>
      </c>
      <c r="G71" s="103">
        <f t="shared" si="0"/>
        <v>113.8365</v>
      </c>
      <c r="H71" s="102">
        <v>0.12640000000000001</v>
      </c>
      <c r="I71" s="102">
        <v>97.77</v>
      </c>
    </row>
    <row r="72" spans="1:9" ht="38.25" x14ac:dyDescent="0.25">
      <c r="A72" s="110" t="s">
        <v>151</v>
      </c>
      <c r="B72" s="110" t="s">
        <v>152</v>
      </c>
      <c r="C72" s="111" t="s">
        <v>110</v>
      </c>
      <c r="D72" s="111" t="s">
        <v>3</v>
      </c>
      <c r="E72" s="102">
        <v>1</v>
      </c>
      <c r="F72" s="102">
        <v>108.75</v>
      </c>
      <c r="G72" s="103">
        <f t="shared" si="0"/>
        <v>108.75</v>
      </c>
      <c r="H72" s="102">
        <v>0.1207</v>
      </c>
      <c r="I72" s="102">
        <v>97.890799999999999</v>
      </c>
    </row>
    <row r="73" spans="1:9" ht="38.25" x14ac:dyDescent="0.25">
      <c r="A73" s="110" t="s">
        <v>215</v>
      </c>
      <c r="B73" s="110" t="s">
        <v>216</v>
      </c>
      <c r="C73" s="111" t="s">
        <v>110</v>
      </c>
      <c r="D73" s="111" t="s">
        <v>5</v>
      </c>
      <c r="E73" s="102">
        <v>17.2</v>
      </c>
      <c r="F73" s="102">
        <v>6.14</v>
      </c>
      <c r="G73" s="103">
        <f t="shared" si="0"/>
        <v>105.60799999999999</v>
      </c>
      <c r="H73" s="102">
        <v>0.1173</v>
      </c>
      <c r="I73" s="102">
        <v>98.007999999999996</v>
      </c>
    </row>
    <row r="74" spans="1:9" ht="51" x14ac:dyDescent="0.25">
      <c r="A74" s="110" t="s">
        <v>231</v>
      </c>
      <c r="B74" s="110" t="s">
        <v>232</v>
      </c>
      <c r="C74" s="111" t="s">
        <v>110</v>
      </c>
      <c r="D74" s="111" t="s">
        <v>3</v>
      </c>
      <c r="E74" s="102">
        <v>1</v>
      </c>
      <c r="F74" s="102">
        <v>103.32</v>
      </c>
      <c r="G74" s="103">
        <f t="shared" si="0"/>
        <v>103.32</v>
      </c>
      <c r="H74" s="102">
        <v>0.1147</v>
      </c>
      <c r="I74" s="102">
        <v>98.122699999999995</v>
      </c>
    </row>
    <row r="75" spans="1:9" ht="51" x14ac:dyDescent="0.25">
      <c r="A75" s="110" t="s">
        <v>233</v>
      </c>
      <c r="B75" s="110" t="s">
        <v>234</v>
      </c>
      <c r="C75" s="111" t="s">
        <v>110</v>
      </c>
      <c r="D75" s="111" t="s">
        <v>3</v>
      </c>
      <c r="E75" s="102">
        <v>1</v>
      </c>
      <c r="F75" s="102">
        <v>102.18</v>
      </c>
      <c r="G75" s="103">
        <f t="shared" si="0"/>
        <v>102.18</v>
      </c>
      <c r="H75" s="102">
        <v>0.1134</v>
      </c>
      <c r="I75" s="102">
        <v>98.236199999999997</v>
      </c>
    </row>
    <row r="76" spans="1:9" ht="51" x14ac:dyDescent="0.25">
      <c r="A76" s="110" t="s">
        <v>225</v>
      </c>
      <c r="B76" s="110" t="s">
        <v>226</v>
      </c>
      <c r="C76" s="111" t="s">
        <v>110</v>
      </c>
      <c r="D76" s="111" t="s">
        <v>3</v>
      </c>
      <c r="E76" s="102">
        <v>1</v>
      </c>
      <c r="F76" s="102">
        <v>102</v>
      </c>
      <c r="G76" s="103">
        <f t="shared" ref="G76:G103" si="1">F76*E76</f>
        <v>102</v>
      </c>
      <c r="H76" s="102">
        <v>0.1132</v>
      </c>
      <c r="I76" s="102">
        <v>98.349400000000003</v>
      </c>
    </row>
    <row r="77" spans="1:9" ht="38.25" x14ac:dyDescent="0.25">
      <c r="A77" s="110" t="s">
        <v>173</v>
      </c>
      <c r="B77" s="110" t="s">
        <v>174</v>
      </c>
      <c r="C77" s="111" t="s">
        <v>110</v>
      </c>
      <c r="D77" s="111" t="s">
        <v>3</v>
      </c>
      <c r="E77" s="102">
        <v>1</v>
      </c>
      <c r="F77" s="102">
        <v>99.6</v>
      </c>
      <c r="G77" s="103">
        <f t="shared" si="1"/>
        <v>99.6</v>
      </c>
      <c r="H77" s="102">
        <v>0.1106</v>
      </c>
      <c r="I77" s="102">
        <v>98.46</v>
      </c>
    </row>
    <row r="78" spans="1:9" ht="25.5" x14ac:dyDescent="0.25">
      <c r="A78" s="110" t="s">
        <v>250</v>
      </c>
      <c r="B78" s="110" t="s">
        <v>251</v>
      </c>
      <c r="C78" s="111" t="s">
        <v>110</v>
      </c>
      <c r="D78" s="111" t="s">
        <v>3</v>
      </c>
      <c r="E78" s="102">
        <v>4</v>
      </c>
      <c r="F78" s="102">
        <v>24.21</v>
      </c>
      <c r="G78" s="103">
        <f t="shared" si="1"/>
        <v>96.84</v>
      </c>
      <c r="H78" s="102">
        <v>0.1075</v>
      </c>
      <c r="I78" s="102">
        <v>98.567499999999995</v>
      </c>
    </row>
    <row r="79" spans="1:9" ht="51" x14ac:dyDescent="0.25">
      <c r="A79" s="110" t="s">
        <v>258</v>
      </c>
      <c r="B79" s="110" t="s">
        <v>259</v>
      </c>
      <c r="C79" s="111" t="s">
        <v>110</v>
      </c>
      <c r="D79" s="111" t="s">
        <v>5</v>
      </c>
      <c r="E79" s="102">
        <v>12.8</v>
      </c>
      <c r="F79" s="102">
        <v>7.27</v>
      </c>
      <c r="G79" s="103">
        <f t="shared" si="1"/>
        <v>93.055999999999997</v>
      </c>
      <c r="H79" s="102">
        <v>0.1033</v>
      </c>
      <c r="I79" s="102">
        <v>98.6708</v>
      </c>
    </row>
    <row r="80" spans="1:9" ht="25.5" x14ac:dyDescent="0.25">
      <c r="A80" s="110" t="s">
        <v>243</v>
      </c>
      <c r="B80" s="110" t="s">
        <v>244</v>
      </c>
      <c r="C80" s="111" t="s">
        <v>110</v>
      </c>
      <c r="D80" s="111" t="s">
        <v>3</v>
      </c>
      <c r="E80" s="102">
        <v>1</v>
      </c>
      <c r="F80" s="102">
        <v>82.08</v>
      </c>
      <c r="G80" s="103">
        <f t="shared" si="1"/>
        <v>82.08</v>
      </c>
      <c r="H80" s="102">
        <v>9.11E-2</v>
      </c>
      <c r="I80" s="102">
        <v>98.761899999999997</v>
      </c>
    </row>
    <row r="81" spans="1:9" ht="38.25" x14ac:dyDescent="0.25">
      <c r="A81" s="110" t="s">
        <v>193</v>
      </c>
      <c r="B81" s="110" t="s">
        <v>194</v>
      </c>
      <c r="C81" s="111" t="s">
        <v>110</v>
      </c>
      <c r="D81" s="111" t="s">
        <v>5</v>
      </c>
      <c r="E81" s="102">
        <v>7.6</v>
      </c>
      <c r="F81" s="102">
        <v>10.36</v>
      </c>
      <c r="G81" s="103">
        <f t="shared" si="1"/>
        <v>78.73599999999999</v>
      </c>
      <c r="H81" s="102">
        <v>8.7400000000000005E-2</v>
      </c>
      <c r="I81" s="102">
        <v>98.849400000000003</v>
      </c>
    </row>
    <row r="82" spans="1:9" ht="38.25" x14ac:dyDescent="0.25">
      <c r="A82" s="110" t="s">
        <v>177</v>
      </c>
      <c r="B82" s="110" t="s">
        <v>178</v>
      </c>
      <c r="C82" s="111" t="s">
        <v>110</v>
      </c>
      <c r="D82" s="111" t="s">
        <v>3</v>
      </c>
      <c r="E82" s="102">
        <v>6</v>
      </c>
      <c r="F82" s="102">
        <v>13.11</v>
      </c>
      <c r="G82" s="103">
        <f t="shared" si="1"/>
        <v>78.66</v>
      </c>
      <c r="H82" s="102">
        <v>8.7300000000000003E-2</v>
      </c>
      <c r="I82" s="102">
        <v>98.936700000000002</v>
      </c>
    </row>
    <row r="83" spans="1:9" ht="38.25" x14ac:dyDescent="0.25">
      <c r="A83" s="110" t="s">
        <v>254</v>
      </c>
      <c r="B83" s="110" t="s">
        <v>255</v>
      </c>
      <c r="C83" s="111" t="s">
        <v>110</v>
      </c>
      <c r="D83" s="111" t="s">
        <v>5</v>
      </c>
      <c r="E83" s="102">
        <v>15</v>
      </c>
      <c r="F83" s="102">
        <v>5.09</v>
      </c>
      <c r="G83" s="103">
        <f t="shared" si="1"/>
        <v>76.349999999999994</v>
      </c>
      <c r="H83" s="102">
        <v>8.48E-2</v>
      </c>
      <c r="I83" s="102">
        <v>99.021500000000003</v>
      </c>
    </row>
    <row r="84" spans="1:9" ht="38.25" x14ac:dyDescent="0.25">
      <c r="A84" s="110" t="s">
        <v>260</v>
      </c>
      <c r="B84" s="110" t="s">
        <v>261</v>
      </c>
      <c r="C84" s="111" t="s">
        <v>110</v>
      </c>
      <c r="D84" s="111" t="s">
        <v>3</v>
      </c>
      <c r="E84" s="102">
        <v>9</v>
      </c>
      <c r="F84" s="102">
        <v>8.1</v>
      </c>
      <c r="G84" s="103">
        <f t="shared" si="1"/>
        <v>72.899999999999991</v>
      </c>
      <c r="H84" s="102">
        <v>8.09E-2</v>
      </c>
      <c r="I84" s="102">
        <v>99.102400000000003</v>
      </c>
    </row>
    <row r="85" spans="1:9" ht="25.5" x14ac:dyDescent="0.25">
      <c r="A85" s="110" t="s">
        <v>161</v>
      </c>
      <c r="B85" s="110" t="s">
        <v>162</v>
      </c>
      <c r="C85" s="111" t="s">
        <v>110</v>
      </c>
      <c r="D85" s="111" t="s">
        <v>5</v>
      </c>
      <c r="E85" s="102">
        <v>2</v>
      </c>
      <c r="F85" s="102">
        <v>35.840000000000003</v>
      </c>
      <c r="G85" s="103">
        <f t="shared" si="1"/>
        <v>71.680000000000007</v>
      </c>
      <c r="H85" s="102">
        <v>7.9600000000000004E-2</v>
      </c>
      <c r="I85" s="102">
        <v>99.181899999999999</v>
      </c>
    </row>
    <row r="86" spans="1:9" ht="38.25" x14ac:dyDescent="0.25">
      <c r="A86" s="110" t="s">
        <v>189</v>
      </c>
      <c r="B86" s="110" t="s">
        <v>190</v>
      </c>
      <c r="C86" s="111" t="s">
        <v>110</v>
      </c>
      <c r="D86" s="111" t="s">
        <v>5</v>
      </c>
      <c r="E86" s="102">
        <v>10.7</v>
      </c>
      <c r="F86" s="102">
        <v>6.1</v>
      </c>
      <c r="G86" s="103">
        <f t="shared" si="1"/>
        <v>65.27</v>
      </c>
      <c r="H86" s="102">
        <v>7.2400000000000006E-2</v>
      </c>
      <c r="I86" s="102">
        <v>99.254300000000001</v>
      </c>
    </row>
    <row r="87" spans="1:9" ht="51" x14ac:dyDescent="0.25">
      <c r="A87" s="110" t="s">
        <v>201</v>
      </c>
      <c r="B87" s="110" t="s">
        <v>202</v>
      </c>
      <c r="C87" s="111" t="s">
        <v>110</v>
      </c>
      <c r="D87" s="111" t="s">
        <v>5</v>
      </c>
      <c r="E87" s="102">
        <v>4</v>
      </c>
      <c r="F87" s="102">
        <v>15.77</v>
      </c>
      <c r="G87" s="103">
        <f t="shared" si="1"/>
        <v>63.08</v>
      </c>
      <c r="H87" s="102">
        <v>7.0000000000000007E-2</v>
      </c>
      <c r="I87" s="102">
        <v>99.324299999999994</v>
      </c>
    </row>
    <row r="88" spans="1:9" ht="25.5" x14ac:dyDescent="0.25">
      <c r="A88" s="110" t="s">
        <v>241</v>
      </c>
      <c r="B88" s="110" t="s">
        <v>242</v>
      </c>
      <c r="C88" s="111" t="s">
        <v>110</v>
      </c>
      <c r="D88" s="111" t="s">
        <v>3</v>
      </c>
      <c r="E88" s="102">
        <v>1</v>
      </c>
      <c r="F88" s="102">
        <v>62.73</v>
      </c>
      <c r="G88" s="103">
        <f t="shared" si="1"/>
        <v>62.73</v>
      </c>
      <c r="H88" s="102">
        <v>6.9599999999999995E-2</v>
      </c>
      <c r="I88" s="102">
        <v>99.394000000000005</v>
      </c>
    </row>
    <row r="89" spans="1:9" ht="38.25" x14ac:dyDescent="0.25">
      <c r="A89" s="110" t="s">
        <v>237</v>
      </c>
      <c r="B89" s="110" t="s">
        <v>238</v>
      </c>
      <c r="C89" s="111" t="s">
        <v>110</v>
      </c>
      <c r="D89" s="111" t="s">
        <v>3</v>
      </c>
      <c r="E89" s="102">
        <v>5</v>
      </c>
      <c r="F89" s="102">
        <v>12.28</v>
      </c>
      <c r="G89" s="103">
        <f t="shared" si="1"/>
        <v>61.4</v>
      </c>
      <c r="H89" s="102">
        <v>6.8099999999999994E-2</v>
      </c>
      <c r="I89" s="102">
        <v>99.462100000000007</v>
      </c>
    </row>
    <row r="90" spans="1:9" ht="25.5" x14ac:dyDescent="0.25">
      <c r="A90" s="110" t="s">
        <v>256</v>
      </c>
      <c r="B90" s="110" t="s">
        <v>257</v>
      </c>
      <c r="C90" s="111" t="s">
        <v>110</v>
      </c>
      <c r="D90" s="111" t="s">
        <v>3</v>
      </c>
      <c r="E90" s="102">
        <v>18</v>
      </c>
      <c r="F90" s="102">
        <v>3.41</v>
      </c>
      <c r="G90" s="103">
        <f t="shared" si="1"/>
        <v>61.38</v>
      </c>
      <c r="H90" s="102">
        <v>6.8099999999999994E-2</v>
      </c>
      <c r="I90" s="102">
        <v>99.530199999999994</v>
      </c>
    </row>
    <row r="91" spans="1:9" ht="25.5" x14ac:dyDescent="0.25">
      <c r="A91" s="110" t="s">
        <v>279</v>
      </c>
      <c r="B91" s="110" t="s">
        <v>280</v>
      </c>
      <c r="C91" s="111" t="s">
        <v>110</v>
      </c>
      <c r="D91" s="111" t="s">
        <v>111</v>
      </c>
      <c r="E91" s="102">
        <v>3.36</v>
      </c>
      <c r="F91" s="102">
        <v>16.87</v>
      </c>
      <c r="G91" s="103">
        <f t="shared" si="1"/>
        <v>56.683199999999999</v>
      </c>
      <c r="H91" s="102">
        <v>6.2899999999999998E-2</v>
      </c>
      <c r="I91" s="102">
        <v>99.593100000000007</v>
      </c>
    </row>
    <row r="92" spans="1:9" ht="25.5" x14ac:dyDescent="0.25">
      <c r="A92" s="110" t="s">
        <v>219</v>
      </c>
      <c r="B92" s="110" t="s">
        <v>220</v>
      </c>
      <c r="C92" s="111" t="s">
        <v>110</v>
      </c>
      <c r="D92" s="111" t="s">
        <v>3</v>
      </c>
      <c r="E92" s="102">
        <v>5</v>
      </c>
      <c r="F92" s="102">
        <v>11.14</v>
      </c>
      <c r="G92" s="103">
        <f t="shared" si="1"/>
        <v>55.7</v>
      </c>
      <c r="H92" s="102">
        <v>6.1899999999999997E-2</v>
      </c>
      <c r="I92" s="102">
        <v>99.655000000000001</v>
      </c>
    </row>
    <row r="93" spans="1:9" ht="25.5" x14ac:dyDescent="0.25">
      <c r="A93" s="110" t="s">
        <v>121</v>
      </c>
      <c r="B93" s="110" t="s">
        <v>122</v>
      </c>
      <c r="C93" s="111" t="s">
        <v>110</v>
      </c>
      <c r="D93" s="111" t="s">
        <v>3</v>
      </c>
      <c r="E93" s="102">
        <v>10</v>
      </c>
      <c r="F93" s="102">
        <v>5.25</v>
      </c>
      <c r="G93" s="103">
        <f t="shared" si="1"/>
        <v>52.5</v>
      </c>
      <c r="H93" s="102">
        <v>5.8299999999999998E-2</v>
      </c>
      <c r="I93" s="102">
        <v>99.713300000000004</v>
      </c>
    </row>
    <row r="94" spans="1:9" ht="25.5" x14ac:dyDescent="0.25">
      <c r="A94" s="110" t="s">
        <v>270</v>
      </c>
      <c r="B94" s="110" t="s">
        <v>271</v>
      </c>
      <c r="C94" s="111" t="s">
        <v>110</v>
      </c>
      <c r="D94" s="111" t="s">
        <v>3</v>
      </c>
      <c r="E94" s="102">
        <v>1</v>
      </c>
      <c r="F94" s="102">
        <v>41.92</v>
      </c>
      <c r="G94" s="103">
        <f t="shared" si="1"/>
        <v>41.92</v>
      </c>
      <c r="H94" s="102">
        <v>4.65E-2</v>
      </c>
      <c r="I94" s="102">
        <v>99.759799999999998</v>
      </c>
    </row>
    <row r="95" spans="1:9" ht="51" x14ac:dyDescent="0.25">
      <c r="A95" s="110" t="s">
        <v>203</v>
      </c>
      <c r="B95" s="110" t="s">
        <v>204</v>
      </c>
      <c r="C95" s="111" t="s">
        <v>110</v>
      </c>
      <c r="D95" s="111" t="s">
        <v>3</v>
      </c>
      <c r="E95" s="102">
        <v>4</v>
      </c>
      <c r="F95" s="102">
        <v>8.81</v>
      </c>
      <c r="G95" s="103">
        <f t="shared" si="1"/>
        <v>35.24</v>
      </c>
      <c r="H95" s="102">
        <v>3.9100000000000003E-2</v>
      </c>
      <c r="I95" s="102">
        <v>99.798900000000003</v>
      </c>
    </row>
    <row r="96" spans="1:9" ht="25.5" x14ac:dyDescent="0.25">
      <c r="A96" s="110" t="s">
        <v>262</v>
      </c>
      <c r="B96" s="110" t="s">
        <v>263</v>
      </c>
      <c r="C96" s="111" t="s">
        <v>110</v>
      </c>
      <c r="D96" s="111" t="s">
        <v>5</v>
      </c>
      <c r="E96" s="102">
        <v>2.6</v>
      </c>
      <c r="F96" s="102">
        <v>13.11</v>
      </c>
      <c r="G96" s="103">
        <f t="shared" si="1"/>
        <v>34.085999999999999</v>
      </c>
      <c r="H96" s="102">
        <v>3.78E-2</v>
      </c>
      <c r="I96" s="102">
        <v>99.836699999999993</v>
      </c>
    </row>
    <row r="97" spans="1:9" ht="51" x14ac:dyDescent="0.25">
      <c r="A97" s="110" t="s">
        <v>209</v>
      </c>
      <c r="B97" s="110" t="s">
        <v>210</v>
      </c>
      <c r="C97" s="111" t="s">
        <v>110</v>
      </c>
      <c r="D97" s="111" t="s">
        <v>3</v>
      </c>
      <c r="E97" s="102">
        <v>2</v>
      </c>
      <c r="F97" s="102">
        <v>15.91</v>
      </c>
      <c r="G97" s="103">
        <f t="shared" si="1"/>
        <v>31.82</v>
      </c>
      <c r="H97" s="102">
        <v>3.5299999999999998E-2</v>
      </c>
      <c r="I97" s="102">
        <v>99.872100000000003</v>
      </c>
    </row>
    <row r="98" spans="1:9" x14ac:dyDescent="0.25">
      <c r="A98" s="110" t="s">
        <v>125</v>
      </c>
      <c r="B98" s="110" t="s">
        <v>126</v>
      </c>
      <c r="C98" s="111" t="s">
        <v>110</v>
      </c>
      <c r="D98" s="111" t="s">
        <v>111</v>
      </c>
      <c r="E98" s="102">
        <v>1.65</v>
      </c>
      <c r="F98" s="102">
        <v>16.48</v>
      </c>
      <c r="G98" s="103">
        <f t="shared" si="1"/>
        <v>27.192</v>
      </c>
      <c r="H98" s="102">
        <v>3.0200000000000001E-2</v>
      </c>
      <c r="I98" s="102">
        <v>99.902199999999993</v>
      </c>
    </row>
    <row r="99" spans="1:9" ht="51" x14ac:dyDescent="0.25">
      <c r="A99" s="110" t="s">
        <v>199</v>
      </c>
      <c r="B99" s="110" t="s">
        <v>200</v>
      </c>
      <c r="C99" s="111" t="s">
        <v>110</v>
      </c>
      <c r="D99" s="111" t="s">
        <v>5</v>
      </c>
      <c r="E99" s="102">
        <v>2</v>
      </c>
      <c r="F99" s="102">
        <v>12.88</v>
      </c>
      <c r="G99" s="103">
        <f t="shared" si="1"/>
        <v>25.76</v>
      </c>
      <c r="H99" s="102">
        <v>2.86E-2</v>
      </c>
      <c r="I99" s="102">
        <v>99.930800000000005</v>
      </c>
    </row>
    <row r="100" spans="1:9" ht="25.5" x14ac:dyDescent="0.25">
      <c r="A100" s="110" t="s">
        <v>252</v>
      </c>
      <c r="B100" s="110" t="s">
        <v>253</v>
      </c>
      <c r="C100" s="111" t="s">
        <v>110</v>
      </c>
      <c r="D100" s="111" t="s">
        <v>3</v>
      </c>
      <c r="E100" s="102">
        <v>1</v>
      </c>
      <c r="F100" s="102">
        <v>18.600000000000001</v>
      </c>
      <c r="G100" s="103">
        <f t="shared" si="1"/>
        <v>18.600000000000001</v>
      </c>
      <c r="H100" s="102">
        <v>2.07E-2</v>
      </c>
      <c r="I100" s="102">
        <v>99.951499999999996</v>
      </c>
    </row>
    <row r="101" spans="1:9" ht="25.5" x14ac:dyDescent="0.25">
      <c r="A101" s="110" t="s">
        <v>248</v>
      </c>
      <c r="B101" s="110" t="s">
        <v>249</v>
      </c>
      <c r="C101" s="111" t="s">
        <v>110</v>
      </c>
      <c r="D101" s="111" t="s">
        <v>3</v>
      </c>
      <c r="E101" s="102">
        <v>1</v>
      </c>
      <c r="F101" s="102">
        <v>17.190000000000001</v>
      </c>
      <c r="G101" s="103">
        <f t="shared" si="1"/>
        <v>17.190000000000001</v>
      </c>
      <c r="H101" s="102">
        <v>1.9099999999999999E-2</v>
      </c>
      <c r="I101" s="102">
        <v>99.970600000000005</v>
      </c>
    </row>
    <row r="102" spans="1:9" ht="51" x14ac:dyDescent="0.25">
      <c r="A102" s="110" t="s">
        <v>207</v>
      </c>
      <c r="B102" s="110" t="s">
        <v>208</v>
      </c>
      <c r="C102" s="111" t="s">
        <v>110</v>
      </c>
      <c r="D102" s="111" t="s">
        <v>3</v>
      </c>
      <c r="E102" s="102">
        <v>1</v>
      </c>
      <c r="F102" s="102">
        <v>13.31</v>
      </c>
      <c r="G102" s="103">
        <f t="shared" si="1"/>
        <v>13.31</v>
      </c>
      <c r="H102" s="102">
        <v>1.4800000000000001E-2</v>
      </c>
      <c r="I102" s="102">
        <v>99.985299999999995</v>
      </c>
    </row>
    <row r="103" spans="1:9" ht="38.25" x14ac:dyDescent="0.25">
      <c r="A103" s="110" t="s">
        <v>239</v>
      </c>
      <c r="B103" s="110" t="s">
        <v>240</v>
      </c>
      <c r="C103" s="111" t="s">
        <v>110</v>
      </c>
      <c r="D103" s="111" t="s">
        <v>3</v>
      </c>
      <c r="E103" s="102">
        <v>1</v>
      </c>
      <c r="F103" s="102">
        <v>13.18</v>
      </c>
      <c r="G103" s="103">
        <f t="shared" si="1"/>
        <v>13.18</v>
      </c>
      <c r="H103" s="102">
        <v>1.46E-2</v>
      </c>
      <c r="I103" s="102">
        <v>100</v>
      </c>
    </row>
    <row r="104" spans="1:9" x14ac:dyDescent="0.25">
      <c r="A104" s="112" t="s">
        <v>300</v>
      </c>
      <c r="B104" s="112"/>
      <c r="C104" s="112"/>
      <c r="D104" s="112"/>
      <c r="E104" s="112"/>
      <c r="F104" s="112"/>
      <c r="G104" s="112"/>
      <c r="H104" s="113">
        <f>SUM(G11:G103)</f>
        <v>90086.756600000037</v>
      </c>
      <c r="I104" s="113"/>
    </row>
  </sheetData>
  <mergeCells count="4">
    <mergeCell ref="A7:I7"/>
    <mergeCell ref="A8:I8"/>
    <mergeCell ref="A104:G104"/>
    <mergeCell ref="H104:I104"/>
  </mergeCells>
  <printOptions horizontalCentered="1"/>
  <pageMargins left="0.23622047244094491" right="0.23622047244094491" top="0.35433070866141736" bottom="0.35433070866141736" header="0.31496062992125984" footer="0.31496062992125984"/>
  <pageSetup paperSize="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opLeftCell="A51" workbookViewId="0">
      <selection activeCell="I77" sqref="I77"/>
    </sheetView>
  </sheetViews>
  <sheetFormatPr defaultRowHeight="15" x14ac:dyDescent="0.25"/>
  <cols>
    <col min="1" max="1" width="40.140625" customWidth="1"/>
    <col min="2" max="2" width="12.85546875" bestFit="1" customWidth="1"/>
    <col min="3" max="3" width="9.28515625" bestFit="1" customWidth="1"/>
    <col min="4" max="4" width="15.5703125" bestFit="1" customWidth="1"/>
    <col min="5" max="5" width="18.140625" bestFit="1" customWidth="1"/>
    <col min="6" max="6" width="15.42578125" bestFit="1" customWidth="1"/>
    <col min="7" max="7" width="17.5703125" bestFit="1" customWidth="1"/>
    <col min="8" max="8" width="24.5703125" bestFit="1" customWidth="1"/>
  </cols>
  <sheetData>
    <row r="1" spans="1:10" x14ac:dyDescent="0.25">
      <c r="I1" s="9"/>
      <c r="J1" s="9"/>
    </row>
    <row r="2" spans="1:10" x14ac:dyDescent="0.25">
      <c r="I2" s="9"/>
      <c r="J2" s="9"/>
    </row>
    <row r="3" spans="1:10" x14ac:dyDescent="0.25">
      <c r="I3" s="9"/>
      <c r="J3" s="9"/>
    </row>
    <row r="4" spans="1:10" x14ac:dyDescent="0.25">
      <c r="I4" s="9"/>
      <c r="J4" s="9"/>
    </row>
    <row r="5" spans="1:10" x14ac:dyDescent="0.25">
      <c r="I5" s="9"/>
      <c r="J5" s="9"/>
    </row>
    <row r="6" spans="1:10" x14ac:dyDescent="0.25">
      <c r="I6" s="9"/>
      <c r="J6" s="9"/>
    </row>
    <row r="7" spans="1:10" x14ac:dyDescent="0.25">
      <c r="A7" s="83" t="s">
        <v>557</v>
      </c>
      <c r="B7" s="83"/>
      <c r="C7" s="83"/>
      <c r="D7" s="83"/>
      <c r="E7" s="83"/>
      <c r="F7" s="83"/>
      <c r="G7" s="83"/>
      <c r="H7" s="83"/>
      <c r="I7" s="35"/>
      <c r="J7" s="35"/>
    </row>
    <row r="8" spans="1:10" x14ac:dyDescent="0.25">
      <c r="A8" s="83" t="s">
        <v>49</v>
      </c>
      <c r="B8" s="83"/>
      <c r="C8" s="83"/>
      <c r="D8" s="83"/>
      <c r="E8" s="83"/>
      <c r="F8" s="83"/>
      <c r="G8" s="83"/>
      <c r="H8" s="83"/>
      <c r="I8" s="35"/>
      <c r="J8" s="35"/>
    </row>
    <row r="10" spans="1:10" x14ac:dyDescent="0.25">
      <c r="A10" s="101" t="s">
        <v>0</v>
      </c>
      <c r="B10" s="90" t="s">
        <v>53</v>
      </c>
      <c r="C10" s="90" t="s">
        <v>1</v>
      </c>
      <c r="D10" s="91" t="s">
        <v>54</v>
      </c>
      <c r="E10" s="91"/>
      <c r="F10" s="91"/>
      <c r="G10" s="91"/>
      <c r="H10" s="90" t="s">
        <v>86</v>
      </c>
    </row>
    <row r="11" spans="1:10" x14ac:dyDescent="0.25">
      <c r="A11" s="101"/>
      <c r="B11" s="90"/>
      <c r="C11" s="90"/>
      <c r="D11" s="57" t="s">
        <v>50</v>
      </c>
      <c r="E11" s="57" t="s">
        <v>51</v>
      </c>
      <c r="F11" s="57" t="s">
        <v>55</v>
      </c>
      <c r="G11" s="57" t="s">
        <v>52</v>
      </c>
      <c r="H11" s="90"/>
    </row>
    <row r="12" spans="1:10" x14ac:dyDescent="0.25">
      <c r="A12" s="58" t="s">
        <v>57</v>
      </c>
      <c r="B12" s="59">
        <v>15</v>
      </c>
      <c r="C12" s="59" t="s">
        <v>63</v>
      </c>
      <c r="D12" s="60">
        <v>135.33000000000001</v>
      </c>
      <c r="E12" s="60">
        <v>152.53</v>
      </c>
      <c r="F12" s="60"/>
      <c r="G12" s="60">
        <v>129.43</v>
      </c>
      <c r="H12" s="61">
        <v>129.43</v>
      </c>
    </row>
    <row r="13" spans="1:10" x14ac:dyDescent="0.25">
      <c r="A13" s="58" t="s">
        <v>58</v>
      </c>
      <c r="B13" s="59">
        <v>4</v>
      </c>
      <c r="C13" s="59" t="s">
        <v>63</v>
      </c>
      <c r="D13" s="60">
        <v>123.82</v>
      </c>
      <c r="E13" s="60">
        <v>113.28</v>
      </c>
      <c r="F13" s="60">
        <v>107</v>
      </c>
      <c r="G13" s="60">
        <v>117.95</v>
      </c>
      <c r="H13" s="61">
        <v>107</v>
      </c>
    </row>
    <row r="14" spans="1:10" x14ac:dyDescent="0.25">
      <c r="A14" s="58" t="s">
        <v>56</v>
      </c>
      <c r="B14" s="59">
        <v>24</v>
      </c>
      <c r="C14" s="59" t="s">
        <v>63</v>
      </c>
      <c r="D14" s="60">
        <v>55.6</v>
      </c>
      <c r="E14" s="60">
        <v>42.9</v>
      </c>
      <c r="F14" s="60">
        <v>70</v>
      </c>
      <c r="G14" s="60">
        <v>38.25</v>
      </c>
      <c r="H14" s="61">
        <v>38.25</v>
      </c>
    </row>
    <row r="15" spans="1:10" x14ac:dyDescent="0.25">
      <c r="A15" s="58" t="s">
        <v>59</v>
      </c>
      <c r="B15" s="59">
        <v>5</v>
      </c>
      <c r="C15" s="59" t="s">
        <v>5</v>
      </c>
      <c r="D15" s="60">
        <v>52.48</v>
      </c>
      <c r="E15" s="60">
        <v>67.599999999999994</v>
      </c>
      <c r="F15" s="60">
        <v>68.33</v>
      </c>
      <c r="G15" s="60">
        <v>68.7</v>
      </c>
      <c r="H15" s="61">
        <v>52.48</v>
      </c>
    </row>
    <row r="16" spans="1:10" x14ac:dyDescent="0.25">
      <c r="A16" s="58" t="s">
        <v>65</v>
      </c>
      <c r="B16" s="59">
        <v>6</v>
      </c>
      <c r="C16" s="59" t="s">
        <v>5</v>
      </c>
      <c r="D16" s="60"/>
      <c r="E16" s="60">
        <v>55.25</v>
      </c>
      <c r="F16" s="60">
        <v>133.33000000000001</v>
      </c>
      <c r="G16" s="60"/>
      <c r="H16" s="61">
        <v>55.25</v>
      </c>
    </row>
    <row r="17" spans="1:10" x14ac:dyDescent="0.25">
      <c r="A17" s="58" t="s">
        <v>64</v>
      </c>
      <c r="B17" s="59">
        <v>3</v>
      </c>
      <c r="C17" s="59" t="s">
        <v>5</v>
      </c>
      <c r="D17" s="62"/>
      <c r="E17" s="62">
        <v>37.4</v>
      </c>
      <c r="F17" s="62">
        <v>113.33</v>
      </c>
      <c r="G17" s="62"/>
      <c r="H17" s="61">
        <v>37.4</v>
      </c>
    </row>
    <row r="18" spans="1:10" x14ac:dyDescent="0.25">
      <c r="A18" s="58" t="s">
        <v>60</v>
      </c>
      <c r="B18" s="59">
        <v>15</v>
      </c>
      <c r="C18" s="63" t="s">
        <v>3</v>
      </c>
      <c r="D18" s="62">
        <v>36.590000000000003</v>
      </c>
      <c r="E18" s="62">
        <v>37.72</v>
      </c>
      <c r="F18" s="62">
        <v>55</v>
      </c>
      <c r="G18" s="62"/>
      <c r="H18" s="61">
        <v>36.590000000000003</v>
      </c>
    </row>
    <row r="19" spans="1:10" x14ac:dyDescent="0.25">
      <c r="A19" s="58" t="s">
        <v>61</v>
      </c>
      <c r="B19" s="59">
        <v>4</v>
      </c>
      <c r="C19" s="59" t="s">
        <v>46</v>
      </c>
      <c r="D19" s="62">
        <v>36.590000000000003</v>
      </c>
      <c r="E19" s="62">
        <v>37.72</v>
      </c>
      <c r="F19" s="62">
        <v>55</v>
      </c>
      <c r="G19" s="62"/>
      <c r="H19" s="61">
        <v>36.590000000000003</v>
      </c>
    </row>
    <row r="20" spans="1:10" x14ac:dyDescent="0.25">
      <c r="A20" s="58" t="s">
        <v>62</v>
      </c>
      <c r="B20" s="59">
        <v>32</v>
      </c>
      <c r="C20" s="59" t="s">
        <v>46</v>
      </c>
      <c r="D20" s="62">
        <v>1.39</v>
      </c>
      <c r="E20" s="62">
        <v>5.4</v>
      </c>
      <c r="F20" s="62">
        <v>3</v>
      </c>
      <c r="G20" s="62"/>
      <c r="H20" s="61">
        <v>1.39</v>
      </c>
    </row>
    <row r="21" spans="1:10" x14ac:dyDescent="0.25">
      <c r="A21" s="58" t="s">
        <v>67</v>
      </c>
      <c r="B21" s="59">
        <v>1</v>
      </c>
      <c r="C21" s="59" t="s">
        <v>66</v>
      </c>
      <c r="D21" s="62">
        <v>253.38</v>
      </c>
      <c r="E21" s="62"/>
      <c r="F21" s="62">
        <v>430</v>
      </c>
      <c r="G21" s="62">
        <v>386.72</v>
      </c>
      <c r="H21" s="61">
        <v>253.38</v>
      </c>
    </row>
    <row r="22" spans="1:10" x14ac:dyDescent="0.25">
      <c r="A22" s="58" t="s">
        <v>68</v>
      </c>
      <c r="B22" s="59">
        <v>3</v>
      </c>
      <c r="C22" s="59" t="s">
        <v>66</v>
      </c>
      <c r="D22" s="62">
        <v>609.87</v>
      </c>
      <c r="E22" s="62"/>
      <c r="F22" s="62">
        <v>820</v>
      </c>
      <c r="G22" s="62">
        <v>814.16</v>
      </c>
      <c r="H22" s="61">
        <v>609.87</v>
      </c>
    </row>
    <row r="23" spans="1:10" x14ac:dyDescent="0.25">
      <c r="A23" s="58" t="s">
        <v>69</v>
      </c>
      <c r="B23" s="59">
        <v>3</v>
      </c>
      <c r="C23" s="59" t="s">
        <v>66</v>
      </c>
      <c r="D23" s="62">
        <v>166.98</v>
      </c>
      <c r="E23" s="62"/>
      <c r="F23" s="62">
        <v>583</v>
      </c>
      <c r="G23" s="62">
        <v>534.63</v>
      </c>
      <c r="H23" s="61">
        <v>166.98</v>
      </c>
    </row>
    <row r="24" spans="1:10" x14ac:dyDescent="0.25">
      <c r="A24" s="58" t="s">
        <v>70</v>
      </c>
      <c r="B24" s="59">
        <v>1</v>
      </c>
      <c r="C24" s="59" t="s">
        <v>66</v>
      </c>
      <c r="D24" s="62">
        <v>79.31</v>
      </c>
      <c r="E24" s="62"/>
      <c r="F24" s="62">
        <v>280</v>
      </c>
      <c r="G24" s="62">
        <v>253.95</v>
      </c>
      <c r="H24" s="61">
        <v>79.31</v>
      </c>
    </row>
    <row r="25" spans="1:10" x14ac:dyDescent="0.25">
      <c r="A25" s="58" t="s">
        <v>71</v>
      </c>
      <c r="B25" s="59">
        <v>1</v>
      </c>
      <c r="C25" s="59" t="s">
        <v>66</v>
      </c>
      <c r="D25" s="62">
        <v>162.04</v>
      </c>
      <c r="E25" s="62"/>
      <c r="F25" s="62"/>
      <c r="G25" s="62">
        <v>518.79999999999995</v>
      </c>
      <c r="H25" s="61">
        <v>162.04</v>
      </c>
    </row>
    <row r="26" spans="1:10" x14ac:dyDescent="0.25">
      <c r="A26" s="58" t="s">
        <v>72</v>
      </c>
      <c r="B26" s="59">
        <v>1</v>
      </c>
      <c r="C26" s="59" t="s">
        <v>66</v>
      </c>
      <c r="D26" s="62">
        <v>49.86</v>
      </c>
      <c r="E26" s="62">
        <v>151.19999999999999</v>
      </c>
      <c r="F26" s="62">
        <v>60</v>
      </c>
      <c r="G26" s="62"/>
      <c r="H26" s="61">
        <v>49.86</v>
      </c>
    </row>
    <row r="27" spans="1:10" x14ac:dyDescent="0.25">
      <c r="A27" s="58" t="s">
        <v>73</v>
      </c>
      <c r="B27" s="59">
        <v>1</v>
      </c>
      <c r="C27" s="59" t="s">
        <v>66</v>
      </c>
      <c r="D27" s="62">
        <v>66.42</v>
      </c>
      <c r="E27" s="62">
        <v>230.24</v>
      </c>
      <c r="F27" s="62">
        <v>90</v>
      </c>
      <c r="G27" s="62"/>
      <c r="H27" s="61">
        <v>66.42</v>
      </c>
    </row>
    <row r="28" spans="1:10" x14ac:dyDescent="0.25">
      <c r="A28" s="64"/>
      <c r="B28" s="65"/>
      <c r="C28" s="65"/>
      <c r="D28" s="66"/>
      <c r="E28" s="66"/>
      <c r="F28" s="66"/>
      <c r="G28" s="66"/>
      <c r="H28" s="66"/>
    </row>
    <row r="29" spans="1:10" x14ac:dyDescent="0.25">
      <c r="A29" s="101" t="s">
        <v>0</v>
      </c>
      <c r="B29" s="90" t="s">
        <v>53</v>
      </c>
      <c r="C29" s="90" t="s">
        <v>1</v>
      </c>
      <c r="D29" s="94" t="s">
        <v>54</v>
      </c>
      <c r="E29" s="95"/>
      <c r="F29" s="96"/>
      <c r="G29" s="97" t="s">
        <v>86</v>
      </c>
      <c r="H29" s="98"/>
      <c r="I29" s="33"/>
      <c r="J29" s="33"/>
    </row>
    <row r="30" spans="1:10" x14ac:dyDescent="0.25">
      <c r="A30" s="101"/>
      <c r="B30" s="90"/>
      <c r="C30" s="90"/>
      <c r="D30" s="57" t="s">
        <v>75</v>
      </c>
      <c r="E30" s="57" t="s">
        <v>76</v>
      </c>
      <c r="F30" s="57" t="s">
        <v>77</v>
      </c>
      <c r="G30" s="99"/>
      <c r="H30" s="100"/>
    </row>
    <row r="31" spans="1:10" x14ac:dyDescent="0.25">
      <c r="A31" s="58" t="s">
        <v>74</v>
      </c>
      <c r="B31" s="59">
        <v>137</v>
      </c>
      <c r="C31" s="59" t="s">
        <v>3</v>
      </c>
      <c r="D31" s="60">
        <v>5.65</v>
      </c>
      <c r="E31" s="60">
        <v>6.22</v>
      </c>
      <c r="F31" s="60">
        <v>5.84</v>
      </c>
      <c r="G31" s="92">
        <v>5.65</v>
      </c>
      <c r="H31" s="93"/>
    </row>
    <row r="32" spans="1:10" x14ac:dyDescent="0.25">
      <c r="A32" s="67"/>
      <c r="B32" s="67"/>
      <c r="C32" s="67"/>
      <c r="D32" s="68"/>
      <c r="E32" s="67"/>
      <c r="F32" s="67"/>
      <c r="G32" s="67"/>
      <c r="H32" s="67"/>
    </row>
    <row r="33" spans="1:8" x14ac:dyDescent="0.25">
      <c r="A33" s="90" t="s">
        <v>0</v>
      </c>
      <c r="B33" s="90" t="s">
        <v>53</v>
      </c>
      <c r="C33" s="90" t="s">
        <v>1</v>
      </c>
      <c r="D33" s="94" t="s">
        <v>54</v>
      </c>
      <c r="E33" s="95"/>
      <c r="F33" s="96"/>
      <c r="G33" s="97" t="s">
        <v>86</v>
      </c>
      <c r="H33" s="98"/>
    </row>
    <row r="34" spans="1:8" x14ac:dyDescent="0.25">
      <c r="A34" s="90"/>
      <c r="B34" s="90"/>
      <c r="C34" s="90"/>
      <c r="D34" s="57" t="s">
        <v>78</v>
      </c>
      <c r="E34" s="57" t="s">
        <v>79</v>
      </c>
      <c r="F34" s="57" t="s">
        <v>80</v>
      </c>
      <c r="G34" s="99"/>
      <c r="H34" s="100"/>
    </row>
    <row r="35" spans="1:8" ht="26.25" x14ac:dyDescent="0.25">
      <c r="A35" s="69" t="s">
        <v>100</v>
      </c>
      <c r="B35" s="59">
        <v>1</v>
      </c>
      <c r="C35" s="59" t="s">
        <v>3</v>
      </c>
      <c r="D35" s="60">
        <v>880</v>
      </c>
      <c r="E35" s="60">
        <v>958.98</v>
      </c>
      <c r="F35" s="60">
        <v>890</v>
      </c>
      <c r="G35" s="92">
        <v>880</v>
      </c>
      <c r="H35" s="93"/>
    </row>
    <row r="36" spans="1:8" ht="26.25" x14ac:dyDescent="0.25">
      <c r="A36" s="69" t="s">
        <v>101</v>
      </c>
      <c r="B36" s="59">
        <v>1</v>
      </c>
      <c r="C36" s="59" t="s">
        <v>3</v>
      </c>
      <c r="D36" s="60">
        <v>670</v>
      </c>
      <c r="E36" s="60">
        <v>797.15</v>
      </c>
      <c r="F36" s="60">
        <v>700</v>
      </c>
      <c r="G36" s="92">
        <v>670</v>
      </c>
      <c r="H36" s="93"/>
    </row>
    <row r="37" spans="1:8" x14ac:dyDescent="0.25">
      <c r="A37" s="67"/>
      <c r="B37" s="67"/>
      <c r="C37" s="67"/>
      <c r="D37" s="67"/>
      <c r="E37" s="67"/>
      <c r="F37" s="67"/>
      <c r="G37" s="67"/>
      <c r="H37" s="67"/>
    </row>
    <row r="38" spans="1:8" x14ac:dyDescent="0.25">
      <c r="A38" s="90" t="s">
        <v>0</v>
      </c>
      <c r="B38" s="90" t="s">
        <v>53</v>
      </c>
      <c r="C38" s="90" t="s">
        <v>1</v>
      </c>
      <c r="D38" s="94" t="s">
        <v>54</v>
      </c>
      <c r="E38" s="95"/>
      <c r="F38" s="96"/>
      <c r="G38" s="97" t="s">
        <v>86</v>
      </c>
      <c r="H38" s="98"/>
    </row>
    <row r="39" spans="1:8" x14ac:dyDescent="0.25">
      <c r="A39" s="90"/>
      <c r="B39" s="90"/>
      <c r="C39" s="90"/>
      <c r="D39" s="57" t="s">
        <v>82</v>
      </c>
      <c r="E39" s="57" t="s">
        <v>83</v>
      </c>
      <c r="F39" s="57" t="s">
        <v>84</v>
      </c>
      <c r="G39" s="99"/>
      <c r="H39" s="100"/>
    </row>
    <row r="40" spans="1:8" x14ac:dyDescent="0.25">
      <c r="A40" s="70" t="s">
        <v>81</v>
      </c>
      <c r="B40" s="59">
        <v>30</v>
      </c>
      <c r="C40" s="59" t="s">
        <v>85</v>
      </c>
      <c r="D40" s="60">
        <v>8.6199999999999992</v>
      </c>
      <c r="E40" s="60">
        <v>8.6199999999999992</v>
      </c>
      <c r="F40" s="60">
        <v>9.94</v>
      </c>
      <c r="G40" s="92">
        <v>8.6199999999999992</v>
      </c>
      <c r="H40" s="93"/>
    </row>
    <row r="41" spans="1:8" x14ac:dyDescent="0.25">
      <c r="A41" s="67"/>
      <c r="B41" s="67"/>
      <c r="C41" s="67"/>
      <c r="D41" s="67"/>
      <c r="E41" s="67"/>
      <c r="F41" s="67"/>
      <c r="G41" s="67"/>
      <c r="H41" s="67"/>
    </row>
    <row r="42" spans="1:8" x14ac:dyDescent="0.25">
      <c r="A42" s="90" t="s">
        <v>0</v>
      </c>
      <c r="B42" s="90" t="s">
        <v>53</v>
      </c>
      <c r="C42" s="90" t="s">
        <v>1</v>
      </c>
      <c r="D42" s="94" t="s">
        <v>54</v>
      </c>
      <c r="E42" s="95"/>
      <c r="F42" s="96"/>
      <c r="G42" s="97" t="s">
        <v>86</v>
      </c>
      <c r="H42" s="98"/>
    </row>
    <row r="43" spans="1:8" x14ac:dyDescent="0.25">
      <c r="A43" s="90"/>
      <c r="B43" s="90"/>
      <c r="C43" s="90"/>
      <c r="D43" s="57" t="s">
        <v>91</v>
      </c>
      <c r="E43" s="57" t="s">
        <v>92</v>
      </c>
      <c r="F43" s="57" t="s">
        <v>93</v>
      </c>
      <c r="G43" s="99"/>
      <c r="H43" s="100"/>
    </row>
    <row r="44" spans="1:8" x14ac:dyDescent="0.25">
      <c r="A44" s="70" t="s">
        <v>87</v>
      </c>
      <c r="B44" s="59">
        <v>8</v>
      </c>
      <c r="C44" s="59" t="s">
        <v>3</v>
      </c>
      <c r="D44" s="60">
        <v>133</v>
      </c>
      <c r="E44" s="60">
        <v>173.89</v>
      </c>
      <c r="F44" s="60">
        <v>181.9</v>
      </c>
      <c r="G44" s="92">
        <v>133</v>
      </c>
      <c r="H44" s="93"/>
    </row>
    <row r="45" spans="1:8" x14ac:dyDescent="0.25">
      <c r="A45" s="70" t="s">
        <v>88</v>
      </c>
      <c r="B45" s="59">
        <v>16</v>
      </c>
      <c r="C45" s="59" t="s">
        <v>3</v>
      </c>
      <c r="D45" s="60">
        <v>24.9</v>
      </c>
      <c r="E45" s="60">
        <v>18.43</v>
      </c>
      <c r="F45" s="60"/>
      <c r="G45" s="92">
        <v>18.43</v>
      </c>
      <c r="H45" s="93"/>
    </row>
    <row r="46" spans="1:8" x14ac:dyDescent="0.25">
      <c r="A46" s="70" t="s">
        <v>89</v>
      </c>
      <c r="B46" s="59">
        <v>8</v>
      </c>
      <c r="C46" s="59" t="s">
        <v>3</v>
      </c>
      <c r="D46" s="60"/>
      <c r="E46" s="60">
        <v>2.06</v>
      </c>
      <c r="F46" s="60">
        <v>4.8499999999999996</v>
      </c>
      <c r="G46" s="92">
        <v>2.06</v>
      </c>
      <c r="H46" s="93"/>
    </row>
    <row r="47" spans="1:8" x14ac:dyDescent="0.25">
      <c r="A47" s="70" t="s">
        <v>90</v>
      </c>
      <c r="B47" s="59">
        <v>8</v>
      </c>
      <c r="C47" s="59" t="s">
        <v>3</v>
      </c>
      <c r="D47" s="60"/>
      <c r="E47" s="60">
        <v>2.25</v>
      </c>
      <c r="F47" s="60">
        <v>4.8499999999999996</v>
      </c>
      <c r="G47" s="92">
        <v>2.25</v>
      </c>
      <c r="H47" s="93"/>
    </row>
    <row r="48" spans="1:8" x14ac:dyDescent="0.25">
      <c r="A48" s="67"/>
      <c r="B48" s="67"/>
      <c r="C48" s="67"/>
      <c r="D48" s="67"/>
      <c r="E48" s="67"/>
      <c r="F48" s="67"/>
      <c r="G48" s="67"/>
      <c r="H48" s="67"/>
    </row>
    <row r="49" spans="1:8" x14ac:dyDescent="0.25">
      <c r="A49" s="90" t="s">
        <v>0</v>
      </c>
      <c r="B49" s="90" t="s">
        <v>53</v>
      </c>
      <c r="C49" s="90" t="s">
        <v>1</v>
      </c>
      <c r="D49" s="91" t="s">
        <v>54</v>
      </c>
      <c r="E49" s="91"/>
      <c r="F49" s="91"/>
      <c r="G49" s="91"/>
      <c r="H49" s="90" t="s">
        <v>86</v>
      </c>
    </row>
    <row r="50" spans="1:8" x14ac:dyDescent="0.25">
      <c r="A50" s="90"/>
      <c r="B50" s="90"/>
      <c r="C50" s="90"/>
      <c r="D50" s="57" t="s">
        <v>95</v>
      </c>
      <c r="E50" s="57" t="s">
        <v>92</v>
      </c>
      <c r="F50" s="57" t="s">
        <v>96</v>
      </c>
      <c r="G50" s="71" t="s">
        <v>99</v>
      </c>
      <c r="H50" s="90"/>
    </row>
    <row r="51" spans="1:8" x14ac:dyDescent="0.25">
      <c r="A51" s="70" t="s">
        <v>94</v>
      </c>
      <c r="B51" s="59">
        <v>8</v>
      </c>
      <c r="C51" s="59" t="s">
        <v>3</v>
      </c>
      <c r="D51" s="60">
        <v>24.25</v>
      </c>
      <c r="E51" s="60">
        <v>43.92</v>
      </c>
      <c r="F51" s="60">
        <v>24.43</v>
      </c>
      <c r="G51" s="72"/>
      <c r="H51" s="61">
        <v>24.23</v>
      </c>
    </row>
    <row r="52" spans="1:8" x14ac:dyDescent="0.25">
      <c r="A52" s="70" t="s">
        <v>98</v>
      </c>
      <c r="B52" s="59">
        <v>18</v>
      </c>
      <c r="C52" s="59" t="s">
        <v>3</v>
      </c>
      <c r="D52" s="60"/>
      <c r="E52" s="60"/>
      <c r="F52" s="60">
        <v>12</v>
      </c>
      <c r="G52" s="73">
        <v>15</v>
      </c>
      <c r="H52" s="61">
        <v>12</v>
      </c>
    </row>
    <row r="53" spans="1:8" x14ac:dyDescent="0.25">
      <c r="A53" s="70" t="s">
        <v>97</v>
      </c>
      <c r="B53" s="59">
        <v>36</v>
      </c>
      <c r="C53" s="59" t="s">
        <v>3</v>
      </c>
      <c r="D53" s="60"/>
      <c r="E53" s="60"/>
      <c r="F53" s="60">
        <v>2.25</v>
      </c>
      <c r="G53" s="72"/>
      <c r="H53" s="61">
        <v>2.25</v>
      </c>
    </row>
  </sheetData>
  <mergeCells count="40">
    <mergeCell ref="G35:H35"/>
    <mergeCell ref="G36:H36"/>
    <mergeCell ref="A33:A34"/>
    <mergeCell ref="B33:B34"/>
    <mergeCell ref="C33:C34"/>
    <mergeCell ref="D33:F33"/>
    <mergeCell ref="G33:H34"/>
    <mergeCell ref="A7:H7"/>
    <mergeCell ref="G31:H31"/>
    <mergeCell ref="A29:A30"/>
    <mergeCell ref="B29:B30"/>
    <mergeCell ref="C29:C30"/>
    <mergeCell ref="D29:F29"/>
    <mergeCell ref="G29:H30"/>
    <mergeCell ref="D10:G10"/>
    <mergeCell ref="H10:H11"/>
    <mergeCell ref="A10:A11"/>
    <mergeCell ref="B10:B11"/>
    <mergeCell ref="C10:C11"/>
    <mergeCell ref="A8:H8"/>
    <mergeCell ref="D42:F42"/>
    <mergeCell ref="G42:H43"/>
    <mergeCell ref="G40:H40"/>
    <mergeCell ref="A38:A39"/>
    <mergeCell ref="B38:B39"/>
    <mergeCell ref="C38:C39"/>
    <mergeCell ref="D38:F38"/>
    <mergeCell ref="G38:H39"/>
    <mergeCell ref="A49:A50"/>
    <mergeCell ref="B49:B50"/>
    <mergeCell ref="C49:C50"/>
    <mergeCell ref="A42:A43"/>
    <mergeCell ref="B42:B43"/>
    <mergeCell ref="C42:C43"/>
    <mergeCell ref="H49:H50"/>
    <mergeCell ref="D49:G49"/>
    <mergeCell ref="G44:H44"/>
    <mergeCell ref="G45:H45"/>
    <mergeCell ref="G46:H46"/>
    <mergeCell ref="G47:H47"/>
  </mergeCells>
  <pageMargins left="0.511811024" right="0.511811024" top="0.78740157499999996" bottom="0.78740157499999996" header="0.31496062000000002" footer="0.31496062000000002"/>
  <pageSetup paperSize="9"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Sintética</vt:lpstr>
      <vt:lpstr>Analítica</vt:lpstr>
      <vt:lpstr>BDI</vt:lpstr>
      <vt:lpstr>Cronograma</vt:lpstr>
      <vt:lpstr>Curva ABC</vt:lpstr>
      <vt:lpstr>Orçamentos</vt:lpstr>
      <vt:lpstr>Sintética!Titulos_de_impressao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Raquel Braga Dos Santos Reis</dc:creator>
  <cp:lastModifiedBy>Raquel Braga Dos Santos Reis</cp:lastModifiedBy>
  <cp:lastPrinted>2018-09-03T21:09:41Z</cp:lastPrinted>
  <dcterms:created xsi:type="dcterms:W3CDTF">2017-11-10T15:02:41Z</dcterms:created>
  <dcterms:modified xsi:type="dcterms:W3CDTF">2018-09-24T21:30:07Z</dcterms:modified>
</cp:coreProperties>
</file>